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 yWindow="252" windowWidth="19416" windowHeight="11016" tabRatio="825" activeTab="5"/>
  </bookViews>
  <sheets>
    <sheet name="Dec-2016" sheetId="57" r:id="rId1"/>
    <sheet name="Jan-2017" sheetId="58" r:id="rId2"/>
    <sheet name="Feb-2017" sheetId="59" r:id="rId3"/>
    <sheet name="Mar-2017" sheetId="60" r:id="rId4"/>
    <sheet name="Apr-2017" sheetId="61" r:id="rId5"/>
    <sheet name="Mai-2017" sheetId="62" r:id="rId6"/>
  </sheets>
  <calcPr calcId="145621"/>
</workbook>
</file>

<file path=xl/calcChain.xml><?xml version="1.0" encoding="utf-8"?>
<calcChain xmlns="http://schemas.openxmlformats.org/spreadsheetml/2006/main">
  <c r="F31" i="62" l="1"/>
  <c r="F38" i="62"/>
  <c r="H31" i="62"/>
  <c r="E31" i="62"/>
  <c r="K31" i="62" s="1"/>
  <c r="L27" i="62"/>
  <c r="F27" i="62"/>
  <c r="E27" i="62"/>
  <c r="H27" i="62" s="1"/>
  <c r="L14" i="62"/>
  <c r="F14" i="62"/>
  <c r="E14" i="62"/>
  <c r="I14" i="62" s="1"/>
  <c r="M7" i="62"/>
  <c r="H7" i="62"/>
  <c r="G7" i="62"/>
  <c r="F7" i="62"/>
  <c r="E7" i="62"/>
  <c r="F33" i="62" l="1"/>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G33" i="62" l="1"/>
  <c r="H33" i="62"/>
  <c r="M33" i="62"/>
  <c r="I33" i="62"/>
  <c r="E34" i="62"/>
  <c r="E38" i="62" s="1"/>
  <c r="K42" i="62" s="1"/>
  <c r="K43"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L43" i="62" s="1"/>
  <c r="I42" i="62"/>
  <c r="I43" i="62" s="1"/>
  <c r="H42" i="62"/>
  <c r="H43" i="62" s="1"/>
  <c r="G42" i="62"/>
  <c r="M42" i="62"/>
  <c r="M43" i="62" s="1"/>
  <c r="J42" i="62"/>
  <c r="J43" i="62" s="1"/>
  <c r="K32" i="61"/>
  <c r="M32" i="61"/>
  <c r="G32" i="61"/>
  <c r="J32" i="61"/>
  <c r="L32" i="61"/>
  <c r="K41" i="61"/>
  <c r="K42" i="61" s="1"/>
  <c r="H32" i="61"/>
  <c r="G41" i="61"/>
  <c r="M41" i="61"/>
  <c r="M42" i="61" s="1"/>
  <c r="I41" i="61"/>
  <c r="I42" i="61" s="1"/>
  <c r="J41" i="61"/>
  <c r="J42" i="61" s="1"/>
  <c r="I32" i="61"/>
  <c r="L41" i="61"/>
  <c r="L42" i="61" s="1"/>
  <c r="H41" i="61"/>
  <c r="H42" i="61" s="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J42" i="60" s="1"/>
  <c r="I41" i="60"/>
  <c r="I42" i="60" s="1"/>
  <c r="L41" i="60"/>
  <c r="L42" i="60" s="1"/>
  <c r="H41" i="60"/>
  <c r="H42" i="60" s="1"/>
  <c r="K41" i="60"/>
  <c r="K42" i="60" s="1"/>
  <c r="G41" i="60"/>
  <c r="M41" i="60"/>
  <c r="M42" i="60" s="1"/>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<sst xmlns="http://schemas.openxmlformats.org/spreadsheetml/2006/main" count="564" uniqueCount="77">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</sst>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09">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166" fontId="18" fillId="2" borderId="1" xfId="0" applyNumberFormat="1" applyFont="1" applyFill="1" applyBorder="1" applyAlignment="1"/>
    <xf numFmtId="166" fontId="11" fillId="6" borderId="15" xfId="0" applyNumberFormat="1" applyFont="1" applyFill="1" applyBorder="1" applyAlignment="1">
      <alignment horizontal="righ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ColWidth="9.109375" defaultRowHeight="13.2" x14ac:dyDescent="0.25"/>
  <cols>
    <col min="1" max="1" width="36.88671875" style="1" customWidth="1"/>
    <col min="2" max="2" width="8.5546875" style="8" customWidth="1"/>
    <col min="3" max="3" width="10.109375" style="8" customWidth="1"/>
    <col min="4" max="4" width="11.44140625" style="1" customWidth="1"/>
    <col min="5" max="5" width="13.5546875" style="19" customWidth="1"/>
    <col min="6" max="6" width="11.5546875" style="61" customWidth="1"/>
    <col min="7" max="7" width="9.5546875" style="61" customWidth="1"/>
    <col min="8" max="13" width="9" style="1" customWidth="1"/>
    <col min="14" max="16384" width="9.109375" style="1"/>
  </cols>
  <sheetData>
    <row r="1" spans="1:13" s="3" customFormat="1" ht="27" customHeight="1" x14ac:dyDescent="0.3">
      <c r="A1" s="199" t="s">
        <v>56</v>
      </c>
      <c r="B1" s="199"/>
      <c r="C1" s="199"/>
      <c r="D1" s="199"/>
      <c r="E1" s="199"/>
      <c r="F1" s="199"/>
      <c r="G1" s="199"/>
      <c r="H1" s="199"/>
      <c r="I1" s="199"/>
      <c r="J1" s="199"/>
      <c r="K1" s="199"/>
      <c r="L1" s="199"/>
      <c r="M1" s="199"/>
    </row>
    <row r="2" spans="1:13" ht="24" customHeight="1" x14ac:dyDescent="0.25">
      <c r="A2" s="200" t="s">
        <v>0</v>
      </c>
      <c r="B2" s="201" t="s">
        <v>10</v>
      </c>
      <c r="C2" s="202" t="s">
        <v>15</v>
      </c>
      <c r="D2" s="203" t="s">
        <v>29</v>
      </c>
      <c r="E2" s="204" t="s">
        <v>43</v>
      </c>
      <c r="F2" s="205" t="s">
        <v>1</v>
      </c>
      <c r="G2" s="206" t="s">
        <v>2</v>
      </c>
      <c r="H2" s="207"/>
      <c r="I2" s="207"/>
      <c r="J2" s="207"/>
      <c r="K2" s="207"/>
      <c r="L2" s="207"/>
      <c r="M2" s="208"/>
    </row>
    <row r="3" spans="1:13" ht="42.75" customHeight="1" x14ac:dyDescent="0.25">
      <c r="A3" s="200"/>
      <c r="B3" s="201"/>
      <c r="C3" s="202"/>
      <c r="D3" s="203"/>
      <c r="E3" s="204"/>
      <c r="F3" s="205"/>
      <c r="G3" s="67" t="s">
        <v>40</v>
      </c>
      <c r="H3" s="124" t="s">
        <v>3</v>
      </c>
      <c r="I3" s="124" t="s">
        <v>4</v>
      </c>
      <c r="J3" s="124" t="s">
        <v>5</v>
      </c>
      <c r="K3" s="124" t="s">
        <v>6</v>
      </c>
      <c r="L3" s="66" t="s">
        <v>41</v>
      </c>
      <c r="M3" s="125" t="s">
        <v>7</v>
      </c>
    </row>
    <row r="4" spans="1:13" ht="26.25" customHeight="1" x14ac:dyDescent="0.25">
      <c r="A4" s="185" t="s">
        <v>38</v>
      </c>
      <c r="B4" s="186"/>
      <c r="C4" s="186"/>
      <c r="D4" s="186"/>
      <c r="E4" s="186"/>
      <c r="F4" s="186"/>
      <c r="G4" s="186"/>
      <c r="H4" s="186"/>
      <c r="I4" s="186"/>
      <c r="J4" s="186"/>
      <c r="K4" s="186"/>
      <c r="L4" s="186"/>
      <c r="M4" s="187"/>
    </row>
    <row r="5" spans="1:13" ht="23.25" customHeight="1" x14ac:dyDescent="0.25">
      <c r="A5" s="188" t="s">
        <v>53</v>
      </c>
      <c r="B5" s="189"/>
      <c r="C5" s="189"/>
      <c r="D5" s="189"/>
      <c r="E5" s="189"/>
      <c r="F5" s="189"/>
      <c r="G5" s="189"/>
      <c r="H5" s="189"/>
      <c r="I5" s="189"/>
      <c r="J5" s="189"/>
      <c r="K5" s="189"/>
      <c r="L5" s="189"/>
      <c r="M5" s="190"/>
    </row>
    <row r="6" spans="1:13" x14ac:dyDescent="0.25">
      <c r="A6" s="53" t="s">
        <v>52</v>
      </c>
      <c r="B6" s="12" t="s">
        <v>8</v>
      </c>
      <c r="C6" s="123">
        <v>0</v>
      </c>
      <c r="D6" s="23">
        <v>42285</v>
      </c>
      <c r="E6" s="86">
        <v>4.2301999999999997E-4</v>
      </c>
      <c r="F6" s="59">
        <v>2</v>
      </c>
      <c r="G6" s="68"/>
      <c r="H6" s="85"/>
      <c r="I6" s="85"/>
      <c r="J6" s="85"/>
      <c r="K6" s="85"/>
      <c r="L6" s="85"/>
      <c r="M6" s="85">
        <v>-2.9893659490487501</v>
      </c>
    </row>
    <row r="7" spans="1:13" ht="21" customHeight="1" x14ac:dyDescent="0.25">
      <c r="A7" s="176" t="s">
        <v>55</v>
      </c>
      <c r="B7" s="177"/>
      <c r="C7" s="177"/>
      <c r="D7" s="178"/>
      <c r="E7" s="130">
        <f>SUM(E6:E6)</f>
        <v>4.2301999999999997E-4</v>
      </c>
      <c r="F7" s="131">
        <f>SUM(F6:F6)</f>
        <v>2</v>
      </c>
      <c r="G7" s="102"/>
      <c r="H7" s="103"/>
      <c r="I7" s="103"/>
      <c r="J7" s="103"/>
      <c r="K7" s="103"/>
      <c r="L7" s="103"/>
      <c r="M7" s="104">
        <f>M6</f>
        <v>-2.9893659490487501</v>
      </c>
    </row>
    <row r="8" spans="1:13" x14ac:dyDescent="0.25">
      <c r="A8" s="118"/>
      <c r="B8" s="119"/>
      <c r="C8" s="119"/>
      <c r="D8" s="120"/>
      <c r="E8" s="121"/>
      <c r="F8" s="122"/>
      <c r="G8" s="114"/>
      <c r="H8" s="114"/>
      <c r="I8" s="114"/>
      <c r="J8" s="114"/>
      <c r="K8" s="115"/>
      <c r="L8" s="116"/>
      <c r="M8" s="117"/>
    </row>
    <row r="9" spans="1:13" ht="23.25" customHeight="1" x14ac:dyDescent="0.25">
      <c r="A9" s="191" t="s">
        <v>33</v>
      </c>
      <c r="B9" s="192"/>
      <c r="C9" s="192"/>
      <c r="D9" s="192"/>
      <c r="E9" s="192"/>
      <c r="F9" s="192"/>
      <c r="G9" s="192"/>
      <c r="H9" s="192"/>
      <c r="I9" s="192"/>
      <c r="J9" s="192"/>
      <c r="K9" s="192"/>
      <c r="L9" s="192"/>
      <c r="M9" s="193"/>
    </row>
    <row r="10" spans="1:13" s="14" customFormat="1" x14ac:dyDescent="0.25">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5">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5">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5">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5">
      <c r="A14" s="179" t="s">
        <v>35</v>
      </c>
      <c r="B14" s="180"/>
      <c r="C14" s="180"/>
      <c r="D14" s="181"/>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5">
      <c r="A15" s="50"/>
      <c r="B15" s="37"/>
      <c r="C15" s="37"/>
      <c r="D15" s="38"/>
      <c r="E15" s="39"/>
      <c r="F15" s="40"/>
      <c r="G15" s="29"/>
      <c r="H15" s="29"/>
      <c r="I15" s="29"/>
      <c r="J15" s="29"/>
      <c r="K15" s="29"/>
      <c r="L15" s="29"/>
      <c r="M15" s="93"/>
    </row>
    <row r="16" spans="1:13" ht="21" customHeight="1" x14ac:dyDescent="0.25">
      <c r="A16" s="194" t="s">
        <v>34</v>
      </c>
      <c r="B16" s="194"/>
      <c r="C16" s="194"/>
      <c r="D16" s="194"/>
      <c r="E16" s="194"/>
      <c r="F16" s="194"/>
      <c r="G16" s="194"/>
      <c r="H16" s="194"/>
      <c r="I16" s="194"/>
      <c r="J16" s="194"/>
      <c r="K16" s="194"/>
      <c r="L16" s="194"/>
      <c r="M16" s="194"/>
    </row>
    <row r="17" spans="1:15" x14ac:dyDescent="0.25">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5">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5">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5">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5">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5">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5">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5">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5">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5">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5">
      <c r="A27" s="51"/>
      <c r="B27" s="15"/>
      <c r="C27" s="15"/>
      <c r="D27" s="42"/>
      <c r="E27" s="64"/>
      <c r="F27" s="28"/>
      <c r="G27" s="73"/>
      <c r="H27" s="74"/>
      <c r="I27" s="74"/>
      <c r="J27" s="74"/>
      <c r="K27" s="74"/>
      <c r="L27" s="74"/>
      <c r="M27" s="75"/>
    </row>
    <row r="28" spans="1:15" ht="12.75" customHeight="1" x14ac:dyDescent="0.25">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5">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5">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5">
      <c r="A31" s="51"/>
      <c r="B31" s="15"/>
      <c r="C31" s="15"/>
      <c r="D31" s="42"/>
      <c r="E31" s="64"/>
      <c r="F31" s="28"/>
      <c r="G31" s="73"/>
      <c r="H31" s="71"/>
      <c r="I31" s="71"/>
      <c r="J31" s="71"/>
      <c r="K31" s="71"/>
      <c r="L31" s="71"/>
      <c r="M31" s="72"/>
    </row>
    <row r="32" spans="1:15" s="20" customFormat="1" ht="21" customHeight="1" x14ac:dyDescent="0.25">
      <c r="A32" s="182" t="s">
        <v>36</v>
      </c>
      <c r="B32" s="183"/>
      <c r="C32" s="183"/>
      <c r="D32" s="184"/>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5">
      <c r="A33" s="195" t="s">
        <v>37</v>
      </c>
      <c r="B33" s="195"/>
      <c r="C33" s="195"/>
      <c r="D33" s="195"/>
      <c r="E33" s="65">
        <f>SUM(E7,E14,E32)</f>
        <v>315.69241218125705</v>
      </c>
      <c r="F33" s="48">
        <f>SUM(F7,F14, F32)</f>
        <v>259434</v>
      </c>
      <c r="G33" s="129"/>
      <c r="H33" s="196"/>
      <c r="I33" s="197"/>
      <c r="J33" s="197"/>
      <c r="K33" s="197"/>
      <c r="L33" s="197"/>
      <c r="M33" s="198"/>
    </row>
    <row r="34" spans="1:13" s="21" customFormat="1" ht="10.5" customHeight="1" x14ac:dyDescent="0.25">
      <c r="A34" s="52"/>
      <c r="B34" s="43"/>
      <c r="C34" s="43"/>
      <c r="D34" s="43"/>
      <c r="E34" s="44"/>
      <c r="F34" s="28"/>
      <c r="G34" s="73"/>
      <c r="H34" s="73"/>
      <c r="I34" s="73"/>
      <c r="J34" s="73"/>
      <c r="K34" s="73"/>
      <c r="L34" s="73"/>
      <c r="M34" s="77"/>
    </row>
    <row r="35" spans="1:13" ht="22.5" customHeight="1" x14ac:dyDescent="0.25">
      <c r="A35" s="49" t="s">
        <v>22</v>
      </c>
      <c r="B35" s="45"/>
      <c r="C35" s="45"/>
      <c r="D35" s="45"/>
      <c r="E35" s="46"/>
      <c r="F35" s="47"/>
      <c r="G35" s="78"/>
      <c r="H35" s="94"/>
      <c r="I35" s="94"/>
      <c r="J35" s="94"/>
      <c r="K35" s="94"/>
      <c r="L35" s="94"/>
      <c r="M35" s="95"/>
    </row>
    <row r="36" spans="1:13" ht="39" customHeight="1" thickBot="1" x14ac:dyDescent="0.3">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5">
      <c r="A37" s="165" t="s">
        <v>26</v>
      </c>
      <c r="B37" s="166"/>
      <c r="C37" s="166"/>
      <c r="D37" s="167"/>
      <c r="E37" s="96">
        <f>E33+E36</f>
        <v>380.59641218125705</v>
      </c>
      <c r="F37" s="97">
        <f>F33+F36</f>
        <v>272237</v>
      </c>
      <c r="G37" s="98"/>
      <c r="H37" s="99"/>
      <c r="I37" s="99"/>
      <c r="J37" s="99"/>
      <c r="K37" s="99"/>
      <c r="L37" s="99"/>
      <c r="M37" s="99"/>
    </row>
    <row r="38" spans="1:13" ht="41.25" customHeight="1" x14ac:dyDescent="0.25">
      <c r="A38" s="168" t="s">
        <v>44</v>
      </c>
      <c r="B38" s="169"/>
      <c r="C38" s="169"/>
      <c r="D38" s="169"/>
      <c r="E38" s="169"/>
      <c r="F38" s="169"/>
      <c r="G38" s="169"/>
      <c r="H38" s="169"/>
      <c r="I38" s="169"/>
      <c r="J38" s="169"/>
      <c r="K38" s="169"/>
      <c r="L38" s="169"/>
      <c r="M38" s="170"/>
    </row>
    <row r="39" spans="1:13" s="4" customFormat="1" ht="24" customHeight="1" x14ac:dyDescent="0.25">
      <c r="A39" s="171" t="s">
        <v>24</v>
      </c>
      <c r="B39" s="172"/>
      <c r="C39" s="172"/>
      <c r="D39" s="172"/>
      <c r="E39" s="172"/>
      <c r="F39" s="172"/>
      <c r="G39" s="172"/>
      <c r="H39" s="172"/>
      <c r="I39" s="172"/>
      <c r="J39" s="172"/>
      <c r="K39" s="172"/>
      <c r="L39" s="172"/>
      <c r="M39" s="173"/>
    </row>
    <row r="40" spans="1:13" s="4" customFormat="1" ht="24" customHeight="1" x14ac:dyDescent="0.25">
      <c r="A40" s="126" t="s">
        <v>42</v>
      </c>
      <c r="B40" s="127"/>
      <c r="C40" s="127"/>
      <c r="D40" s="127"/>
      <c r="E40" s="127"/>
      <c r="F40" s="127"/>
      <c r="G40" s="127"/>
      <c r="H40" s="127"/>
      <c r="I40" s="127"/>
      <c r="J40" s="127"/>
      <c r="K40" s="127"/>
      <c r="L40" s="127"/>
      <c r="M40" s="128"/>
    </row>
    <row r="41" spans="1:13" ht="22.5" customHeight="1" x14ac:dyDescent="0.25">
      <c r="B41" s="11"/>
      <c r="C41" s="11"/>
      <c r="D41" s="11"/>
      <c r="E41" s="174" t="s">
        <v>39</v>
      </c>
      <c r="F41" s="175"/>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5">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5">
      <c r="E43" s="17"/>
      <c r="F43" s="60"/>
      <c r="G43" s="60"/>
      <c r="H43" s="9"/>
      <c r="I43" s="9"/>
      <c r="J43" s="9"/>
      <c r="K43" s="9"/>
      <c r="L43" s="9"/>
      <c r="M43" s="9"/>
    </row>
    <row r="44" spans="1:13" x14ac:dyDescent="0.25">
      <c r="E44" s="18"/>
      <c r="F44" s="60"/>
      <c r="G44" s="60"/>
      <c r="H44" s="6"/>
      <c r="I44" s="6"/>
      <c r="J44" s="6"/>
      <c r="K44" s="6"/>
      <c r="L44" s="6"/>
      <c r="M44" s="6"/>
    </row>
    <row r="45" spans="1:13" x14ac:dyDescent="0.25">
      <c r="H45" s="7"/>
      <c r="I45" s="6"/>
      <c r="J45" s="6"/>
      <c r="K45" s="6"/>
      <c r="L45" s="6"/>
      <c r="M45" s="6"/>
    </row>
    <row r="46" spans="1:13" x14ac:dyDescent="0.25">
      <c r="A46" s="20" t="s">
        <v>57</v>
      </c>
      <c r="B46" s="81"/>
      <c r="C46" s="81"/>
      <c r="D46" s="20"/>
      <c r="E46" s="82">
        <v>50.19896143382789</v>
      </c>
      <c r="F46" s="83">
        <v>0.1519350749234511</v>
      </c>
      <c r="H46" s="6"/>
      <c r="I46" s="6"/>
      <c r="J46" s="6"/>
      <c r="K46" s="6"/>
      <c r="L46" s="6"/>
      <c r="M46" s="6"/>
    </row>
    <row r="47" spans="1:13" x14ac:dyDescent="0.25">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ColWidth="9.109375" defaultRowHeight="13.2" x14ac:dyDescent="0.25"/>
  <cols>
    <col min="1" max="1" width="36.88671875" style="1" customWidth="1"/>
    <col min="2" max="2" width="8.5546875" style="8" customWidth="1"/>
    <col min="3" max="3" width="10.109375" style="8" customWidth="1"/>
    <col min="4" max="4" width="11.44140625" style="1" customWidth="1"/>
    <col min="5" max="5" width="13.5546875" style="19" customWidth="1"/>
    <col min="6" max="6" width="11.5546875" style="61" customWidth="1"/>
    <col min="7" max="7" width="9.5546875" style="61" customWidth="1"/>
    <col min="8" max="13" width="9" style="1" customWidth="1"/>
    <col min="14" max="16384" width="9.109375" style="1"/>
  </cols>
  <sheetData>
    <row r="1" spans="1:13" s="3" customFormat="1" ht="27" customHeight="1" x14ac:dyDescent="0.3">
      <c r="A1" s="199" t="s">
        <v>62</v>
      </c>
      <c r="B1" s="199"/>
      <c r="C1" s="199"/>
      <c r="D1" s="199"/>
      <c r="E1" s="199"/>
      <c r="F1" s="199"/>
      <c r="G1" s="199"/>
      <c r="H1" s="199"/>
      <c r="I1" s="199"/>
      <c r="J1" s="199"/>
      <c r="K1" s="199"/>
      <c r="L1" s="199"/>
      <c r="M1" s="199"/>
    </row>
    <row r="2" spans="1:13" ht="24" customHeight="1" x14ac:dyDescent="0.25">
      <c r="A2" s="200" t="s">
        <v>0</v>
      </c>
      <c r="B2" s="201" t="s">
        <v>10</v>
      </c>
      <c r="C2" s="202" t="s">
        <v>15</v>
      </c>
      <c r="D2" s="203" t="s">
        <v>29</v>
      </c>
      <c r="E2" s="204" t="s">
        <v>43</v>
      </c>
      <c r="F2" s="205" t="s">
        <v>1</v>
      </c>
      <c r="G2" s="206" t="s">
        <v>2</v>
      </c>
      <c r="H2" s="207"/>
      <c r="I2" s="207"/>
      <c r="J2" s="207"/>
      <c r="K2" s="207"/>
      <c r="L2" s="207"/>
      <c r="M2" s="208"/>
    </row>
    <row r="3" spans="1:13" ht="42.75" customHeight="1" x14ac:dyDescent="0.25">
      <c r="A3" s="200"/>
      <c r="B3" s="201"/>
      <c r="C3" s="202"/>
      <c r="D3" s="203"/>
      <c r="E3" s="204"/>
      <c r="F3" s="205"/>
      <c r="G3" s="67" t="s">
        <v>40</v>
      </c>
      <c r="H3" s="132" t="s">
        <v>3</v>
      </c>
      <c r="I3" s="132" t="s">
        <v>4</v>
      </c>
      <c r="J3" s="132" t="s">
        <v>5</v>
      </c>
      <c r="K3" s="132" t="s">
        <v>6</v>
      </c>
      <c r="L3" s="66" t="s">
        <v>41</v>
      </c>
      <c r="M3" s="133" t="s">
        <v>7</v>
      </c>
    </row>
    <row r="4" spans="1:13" ht="26.25" customHeight="1" x14ac:dyDescent="0.25">
      <c r="A4" s="185" t="s">
        <v>38</v>
      </c>
      <c r="B4" s="186"/>
      <c r="C4" s="186"/>
      <c r="D4" s="186"/>
      <c r="E4" s="186"/>
      <c r="F4" s="186"/>
      <c r="G4" s="186"/>
      <c r="H4" s="186"/>
      <c r="I4" s="186"/>
      <c r="J4" s="186"/>
      <c r="K4" s="186"/>
      <c r="L4" s="186"/>
      <c r="M4" s="187"/>
    </row>
    <row r="5" spans="1:13" ht="23.25" customHeight="1" x14ac:dyDescent="0.25">
      <c r="A5" s="188" t="s">
        <v>53</v>
      </c>
      <c r="B5" s="189"/>
      <c r="C5" s="189"/>
      <c r="D5" s="189"/>
      <c r="E5" s="189"/>
      <c r="F5" s="189"/>
      <c r="G5" s="189"/>
      <c r="H5" s="189"/>
      <c r="I5" s="189"/>
      <c r="J5" s="189"/>
      <c r="K5" s="189"/>
      <c r="L5" s="189"/>
      <c r="M5" s="190"/>
    </row>
    <row r="6" spans="1:13" x14ac:dyDescent="0.25">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5">
      <c r="A7" s="176" t="s">
        <v>55</v>
      </c>
      <c r="B7" s="177"/>
      <c r="C7" s="177"/>
      <c r="D7" s="178"/>
      <c r="E7" s="130">
        <f>SUM(E6:E6)</f>
        <v>4.7197000000000005E-4</v>
      </c>
      <c r="F7" s="131">
        <f>SUM(F6:F6)</f>
        <v>2</v>
      </c>
      <c r="G7" s="102">
        <f>G6</f>
        <v>-0.13580738959600991</v>
      </c>
      <c r="H7" s="103"/>
      <c r="I7" s="103"/>
      <c r="J7" s="103"/>
      <c r="K7" s="103"/>
      <c r="L7" s="103"/>
      <c r="M7" s="104">
        <f>M6</f>
        <v>-2.8649327734304619</v>
      </c>
    </row>
    <row r="8" spans="1:13" x14ac:dyDescent="0.25">
      <c r="A8" s="118"/>
      <c r="B8" s="119"/>
      <c r="C8" s="119"/>
      <c r="D8" s="120"/>
      <c r="E8" s="121"/>
      <c r="F8" s="122"/>
      <c r="G8" s="114"/>
      <c r="H8" s="114"/>
      <c r="I8" s="114"/>
      <c r="J8" s="114"/>
      <c r="K8" s="115"/>
      <c r="L8" s="116"/>
      <c r="M8" s="117"/>
    </row>
    <row r="9" spans="1:13" ht="23.25" customHeight="1" x14ac:dyDescent="0.25">
      <c r="A9" s="191" t="s">
        <v>33</v>
      </c>
      <c r="B9" s="192"/>
      <c r="C9" s="192"/>
      <c r="D9" s="192"/>
      <c r="E9" s="192"/>
      <c r="F9" s="192"/>
      <c r="G9" s="192"/>
      <c r="H9" s="192"/>
      <c r="I9" s="192"/>
      <c r="J9" s="192"/>
      <c r="K9" s="192"/>
      <c r="L9" s="192"/>
      <c r="M9" s="193"/>
    </row>
    <row r="10" spans="1:13" s="14" customFormat="1" x14ac:dyDescent="0.25">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5">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5">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5">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5">
      <c r="A14" s="179" t="s">
        <v>35</v>
      </c>
      <c r="B14" s="180"/>
      <c r="C14" s="180"/>
      <c r="D14" s="181"/>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5">
      <c r="A15" s="50"/>
      <c r="B15" s="37"/>
      <c r="C15" s="37"/>
      <c r="D15" s="38"/>
      <c r="E15" s="39"/>
      <c r="F15" s="40"/>
      <c r="G15" s="29"/>
      <c r="H15" s="29"/>
      <c r="I15" s="29"/>
      <c r="J15" s="29"/>
      <c r="K15" s="29"/>
      <c r="L15" s="29"/>
      <c r="M15" s="93"/>
    </row>
    <row r="16" spans="1:13" ht="21" customHeight="1" x14ac:dyDescent="0.25">
      <c r="A16" s="194" t="s">
        <v>34</v>
      </c>
      <c r="B16" s="194"/>
      <c r="C16" s="194"/>
      <c r="D16" s="194"/>
      <c r="E16" s="194"/>
      <c r="F16" s="194"/>
      <c r="G16" s="194"/>
      <c r="H16" s="194"/>
      <c r="I16" s="194"/>
      <c r="J16" s="194"/>
      <c r="K16" s="194"/>
      <c r="L16" s="194"/>
      <c r="M16" s="194"/>
    </row>
    <row r="17" spans="1:15" x14ac:dyDescent="0.25">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5">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5">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5">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5">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5">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5">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5">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5">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5">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5">
      <c r="A27" s="51"/>
      <c r="B27" s="15"/>
      <c r="C27" s="15"/>
      <c r="D27" s="42"/>
      <c r="E27" s="64"/>
      <c r="F27" s="28"/>
      <c r="G27" s="73"/>
      <c r="H27" s="74"/>
      <c r="I27" s="74"/>
      <c r="J27" s="74"/>
      <c r="K27" s="74"/>
      <c r="L27" s="74"/>
      <c r="M27" s="75"/>
    </row>
    <row r="28" spans="1:15" ht="12.75" customHeight="1" x14ac:dyDescent="0.25">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5">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5">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5">
      <c r="A31" s="51"/>
      <c r="B31" s="15"/>
      <c r="C31" s="15"/>
      <c r="D31" s="42"/>
      <c r="E31" s="64"/>
      <c r="F31" s="28"/>
      <c r="G31" s="73"/>
      <c r="H31" s="71"/>
      <c r="I31" s="71"/>
      <c r="J31" s="71"/>
      <c r="K31" s="71"/>
      <c r="L31" s="71"/>
      <c r="M31" s="72"/>
    </row>
    <row r="32" spans="1:15" s="20" customFormat="1" ht="21" customHeight="1" x14ac:dyDescent="0.25">
      <c r="A32" s="182" t="s">
        <v>36</v>
      </c>
      <c r="B32" s="183"/>
      <c r="C32" s="183"/>
      <c r="D32" s="184"/>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5">
      <c r="A33" s="195" t="s">
        <v>37</v>
      </c>
      <c r="B33" s="195"/>
      <c r="C33" s="195"/>
      <c r="D33" s="195"/>
      <c r="E33" s="65">
        <f>SUM(E7,E14,E32)</f>
        <v>316.72256214309641</v>
      </c>
      <c r="F33" s="48">
        <f>SUM(F7,F14, F32)</f>
        <v>260580</v>
      </c>
      <c r="G33" s="137"/>
      <c r="H33" s="196"/>
      <c r="I33" s="197"/>
      <c r="J33" s="197"/>
      <c r="K33" s="197"/>
      <c r="L33" s="197"/>
      <c r="M33" s="198"/>
    </row>
    <row r="34" spans="1:13" s="21" customFormat="1" ht="10.5" customHeight="1" x14ac:dyDescent="0.25">
      <c r="A34" s="52"/>
      <c r="B34" s="43"/>
      <c r="C34" s="43"/>
      <c r="D34" s="43"/>
      <c r="E34" s="44"/>
      <c r="F34" s="28"/>
      <c r="G34" s="73"/>
      <c r="H34" s="73"/>
      <c r="I34" s="73"/>
      <c r="J34" s="73"/>
      <c r="K34" s="73"/>
      <c r="L34" s="73"/>
      <c r="M34" s="77"/>
    </row>
    <row r="35" spans="1:13" ht="22.5" customHeight="1" x14ac:dyDescent="0.25">
      <c r="A35" s="49" t="s">
        <v>22</v>
      </c>
      <c r="B35" s="45"/>
      <c r="C35" s="45"/>
      <c r="D35" s="45"/>
      <c r="E35" s="46"/>
      <c r="F35" s="47"/>
      <c r="G35" s="78"/>
      <c r="H35" s="94"/>
      <c r="I35" s="94"/>
      <c r="J35" s="94"/>
      <c r="K35" s="94"/>
      <c r="L35" s="94"/>
      <c r="M35" s="95"/>
    </row>
    <row r="36" spans="1:13" ht="39" customHeight="1" thickBot="1" x14ac:dyDescent="0.3">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5">
      <c r="A37" s="165" t="s">
        <v>26</v>
      </c>
      <c r="B37" s="166"/>
      <c r="C37" s="166"/>
      <c r="D37" s="167"/>
      <c r="E37" s="96">
        <f>E33+E36</f>
        <v>381.74356214309643</v>
      </c>
      <c r="F37" s="97">
        <f>F33+F36</f>
        <v>273398</v>
      </c>
      <c r="G37" s="98"/>
      <c r="H37" s="99"/>
      <c r="I37" s="99"/>
      <c r="J37" s="99"/>
      <c r="K37" s="99"/>
      <c r="L37" s="99"/>
      <c r="M37" s="99"/>
    </row>
    <row r="38" spans="1:13" ht="41.25" customHeight="1" x14ac:dyDescent="0.25">
      <c r="A38" s="168" t="s">
        <v>44</v>
      </c>
      <c r="B38" s="169"/>
      <c r="C38" s="169"/>
      <c r="D38" s="169"/>
      <c r="E38" s="169"/>
      <c r="F38" s="169"/>
      <c r="G38" s="169"/>
      <c r="H38" s="169"/>
      <c r="I38" s="169"/>
      <c r="J38" s="169"/>
      <c r="K38" s="169"/>
      <c r="L38" s="169"/>
      <c r="M38" s="170"/>
    </row>
    <row r="39" spans="1:13" s="4" customFormat="1" ht="24" customHeight="1" x14ac:dyDescent="0.25">
      <c r="A39" s="171" t="s">
        <v>24</v>
      </c>
      <c r="B39" s="172"/>
      <c r="C39" s="172"/>
      <c r="D39" s="172"/>
      <c r="E39" s="172"/>
      <c r="F39" s="172"/>
      <c r="G39" s="172"/>
      <c r="H39" s="172"/>
      <c r="I39" s="172"/>
      <c r="J39" s="172"/>
      <c r="K39" s="172"/>
      <c r="L39" s="172"/>
      <c r="M39" s="173"/>
    </row>
    <row r="40" spans="1:13" s="4" customFormat="1" ht="24" customHeight="1" x14ac:dyDescent="0.25">
      <c r="A40" s="134" t="s">
        <v>42</v>
      </c>
      <c r="B40" s="135"/>
      <c r="C40" s="135"/>
      <c r="D40" s="135"/>
      <c r="E40" s="135"/>
      <c r="F40" s="135"/>
      <c r="G40" s="135"/>
      <c r="H40" s="135"/>
      <c r="I40" s="135"/>
      <c r="J40" s="135"/>
      <c r="K40" s="135"/>
      <c r="L40" s="135"/>
      <c r="M40" s="136"/>
    </row>
    <row r="41" spans="1:13" ht="22.5" customHeight="1" x14ac:dyDescent="0.25">
      <c r="B41" s="11"/>
      <c r="C41" s="11"/>
      <c r="D41" s="11"/>
      <c r="E41" s="174" t="s">
        <v>39</v>
      </c>
      <c r="F41" s="175"/>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5">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5">
      <c r="E43" s="17"/>
      <c r="F43" s="60"/>
      <c r="G43" s="60"/>
      <c r="H43" s="9"/>
      <c r="I43" s="9"/>
      <c r="J43" s="9"/>
      <c r="K43" s="9"/>
      <c r="L43" s="9"/>
      <c r="M43" s="9"/>
    </row>
    <row r="44" spans="1:13" x14ac:dyDescent="0.25">
      <c r="E44" s="18"/>
      <c r="F44" s="60"/>
      <c r="G44" s="60"/>
      <c r="H44" s="6"/>
      <c r="I44" s="6"/>
      <c r="J44" s="6"/>
      <c r="K44" s="6"/>
      <c r="L44" s="6"/>
      <c r="M44" s="6"/>
    </row>
    <row r="45" spans="1:13" x14ac:dyDescent="0.25">
      <c r="H45" s="7"/>
      <c r="I45" s="6"/>
      <c r="J45" s="6"/>
      <c r="K45" s="6"/>
      <c r="L45" s="6"/>
      <c r="M45" s="6"/>
    </row>
    <row r="46" spans="1:13" x14ac:dyDescent="0.25">
      <c r="A46" s="20" t="s">
        <v>59</v>
      </c>
      <c r="B46" s="81"/>
      <c r="C46" s="81"/>
      <c r="D46" s="20"/>
      <c r="E46" s="82">
        <f>E37-'Dec-2016'!E37</f>
        <v>1.147149961839375</v>
      </c>
      <c r="F46" s="83">
        <f>E46/'Dec-2016'!E37</f>
        <v>3.0140850652397924E-3</v>
      </c>
      <c r="H46" s="6"/>
      <c r="I46" s="6"/>
      <c r="J46" s="6"/>
      <c r="K46" s="6"/>
      <c r="L46" s="6"/>
      <c r="M46" s="6"/>
    </row>
    <row r="47" spans="1:13" x14ac:dyDescent="0.25">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A16" sqref="A16:M16"/>
    </sheetView>
  </sheetViews>
  <sheetFormatPr defaultColWidth="9.109375" defaultRowHeight="13.2" x14ac:dyDescent="0.25"/>
  <cols>
    <col min="1" max="1" width="36.88671875" style="1" customWidth="1"/>
    <col min="2" max="2" width="8.5546875" style="8" customWidth="1"/>
    <col min="3" max="3" width="10.109375" style="8" customWidth="1"/>
    <col min="4" max="4" width="11.44140625" style="1" customWidth="1"/>
    <col min="5" max="5" width="13.5546875" style="19" customWidth="1"/>
    <col min="6" max="6" width="11.5546875" style="61" customWidth="1"/>
    <col min="7" max="7" width="9.5546875" style="61" customWidth="1"/>
    <col min="8" max="13" width="9" style="1" customWidth="1"/>
    <col min="14" max="16384" width="9.109375" style="1"/>
  </cols>
  <sheetData>
    <row r="1" spans="1:13" s="3" customFormat="1" ht="27" customHeight="1" x14ac:dyDescent="0.3">
      <c r="A1" s="199" t="s">
        <v>61</v>
      </c>
      <c r="B1" s="199"/>
      <c r="C1" s="199"/>
      <c r="D1" s="199"/>
      <c r="E1" s="199"/>
      <c r="F1" s="199"/>
      <c r="G1" s="199"/>
      <c r="H1" s="199"/>
      <c r="I1" s="199"/>
      <c r="J1" s="199"/>
      <c r="K1" s="199"/>
      <c r="L1" s="199"/>
      <c r="M1" s="199"/>
    </row>
    <row r="2" spans="1:13" ht="24" customHeight="1" x14ac:dyDescent="0.25">
      <c r="A2" s="200" t="s">
        <v>0</v>
      </c>
      <c r="B2" s="201" t="s">
        <v>10</v>
      </c>
      <c r="C2" s="202" t="s">
        <v>15</v>
      </c>
      <c r="D2" s="203" t="s">
        <v>29</v>
      </c>
      <c r="E2" s="204" t="s">
        <v>43</v>
      </c>
      <c r="F2" s="205" t="s">
        <v>1</v>
      </c>
      <c r="G2" s="206" t="s">
        <v>2</v>
      </c>
      <c r="H2" s="207"/>
      <c r="I2" s="207"/>
      <c r="J2" s="207"/>
      <c r="K2" s="207"/>
      <c r="L2" s="207"/>
      <c r="M2" s="208"/>
    </row>
    <row r="3" spans="1:13" ht="42.75" customHeight="1" x14ac:dyDescent="0.25">
      <c r="A3" s="200"/>
      <c r="B3" s="201"/>
      <c r="C3" s="202"/>
      <c r="D3" s="203"/>
      <c r="E3" s="204"/>
      <c r="F3" s="205"/>
      <c r="G3" s="67" t="s">
        <v>40</v>
      </c>
      <c r="H3" s="138" t="s">
        <v>3</v>
      </c>
      <c r="I3" s="138" t="s">
        <v>4</v>
      </c>
      <c r="J3" s="138" t="s">
        <v>5</v>
      </c>
      <c r="K3" s="138" t="s">
        <v>6</v>
      </c>
      <c r="L3" s="66" t="s">
        <v>41</v>
      </c>
      <c r="M3" s="139" t="s">
        <v>7</v>
      </c>
    </row>
    <row r="4" spans="1:13" ht="26.25" customHeight="1" x14ac:dyDescent="0.25">
      <c r="A4" s="185" t="s">
        <v>38</v>
      </c>
      <c r="B4" s="186"/>
      <c r="C4" s="186"/>
      <c r="D4" s="186"/>
      <c r="E4" s="186"/>
      <c r="F4" s="186"/>
      <c r="G4" s="186"/>
      <c r="H4" s="186"/>
      <c r="I4" s="186"/>
      <c r="J4" s="186"/>
      <c r="K4" s="186"/>
      <c r="L4" s="186"/>
      <c r="M4" s="187"/>
    </row>
    <row r="5" spans="1:13" ht="23.25" customHeight="1" x14ac:dyDescent="0.25">
      <c r="A5" s="188" t="s">
        <v>53</v>
      </c>
      <c r="B5" s="189"/>
      <c r="C5" s="189"/>
      <c r="D5" s="189"/>
      <c r="E5" s="189"/>
      <c r="F5" s="189"/>
      <c r="G5" s="189"/>
      <c r="H5" s="189"/>
      <c r="I5" s="189"/>
      <c r="J5" s="189"/>
      <c r="K5" s="189"/>
      <c r="L5" s="189"/>
      <c r="M5" s="190"/>
    </row>
    <row r="6" spans="1:13" x14ac:dyDescent="0.25">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5">
      <c r="A7" s="176" t="s">
        <v>55</v>
      </c>
      <c r="B7" s="177"/>
      <c r="C7" s="177"/>
      <c r="D7" s="178"/>
      <c r="E7" s="130">
        <f>SUM(E6:E6)</f>
        <v>5.2097000000000005E-4</v>
      </c>
      <c r="F7" s="131">
        <f>SUM(F6:F6)</f>
        <v>2</v>
      </c>
      <c r="G7" s="102">
        <f>G6</f>
        <v>-0.25339406903335249</v>
      </c>
      <c r="H7" s="102">
        <f>H6</f>
        <v>-2.8401293267844019</v>
      </c>
      <c r="I7" s="103"/>
      <c r="J7" s="103"/>
      <c r="K7" s="103"/>
      <c r="L7" s="103"/>
      <c r="M7" s="104">
        <f>M6</f>
        <v>-2.7654496994254152</v>
      </c>
    </row>
    <row r="8" spans="1:13" x14ac:dyDescent="0.25">
      <c r="A8" s="118"/>
      <c r="B8" s="119"/>
      <c r="C8" s="119"/>
      <c r="D8" s="120"/>
      <c r="E8" s="121"/>
      <c r="F8" s="122"/>
      <c r="G8" s="114"/>
      <c r="H8" s="114"/>
      <c r="I8" s="114"/>
      <c r="J8" s="114"/>
      <c r="K8" s="115"/>
      <c r="L8" s="116"/>
      <c r="M8" s="117"/>
    </row>
    <row r="9" spans="1:13" ht="23.25" customHeight="1" x14ac:dyDescent="0.25">
      <c r="A9" s="191" t="s">
        <v>33</v>
      </c>
      <c r="B9" s="192"/>
      <c r="C9" s="192"/>
      <c r="D9" s="192"/>
      <c r="E9" s="192"/>
      <c r="F9" s="192"/>
      <c r="G9" s="192"/>
      <c r="H9" s="192"/>
      <c r="I9" s="192"/>
      <c r="J9" s="192"/>
      <c r="K9" s="192"/>
      <c r="L9" s="192"/>
      <c r="M9" s="193"/>
    </row>
    <row r="10" spans="1:13" s="14" customFormat="1" x14ac:dyDescent="0.25">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5">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5">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5">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5">
      <c r="A14" s="179" t="s">
        <v>35</v>
      </c>
      <c r="B14" s="180"/>
      <c r="C14" s="180"/>
      <c r="D14" s="181"/>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5">
      <c r="A15" s="50"/>
      <c r="B15" s="37"/>
      <c r="C15" s="37"/>
      <c r="D15" s="38"/>
      <c r="E15" s="39"/>
      <c r="F15" s="40"/>
      <c r="G15" s="29"/>
      <c r="H15" s="29"/>
      <c r="I15" s="29"/>
      <c r="J15" s="29"/>
      <c r="K15" s="29"/>
      <c r="L15" s="29"/>
      <c r="M15" s="93"/>
    </row>
    <row r="16" spans="1:13" ht="21" customHeight="1" x14ac:dyDescent="0.25">
      <c r="A16" s="194" t="s">
        <v>34</v>
      </c>
      <c r="B16" s="194"/>
      <c r="C16" s="194"/>
      <c r="D16" s="194"/>
      <c r="E16" s="194"/>
      <c r="F16" s="194"/>
      <c r="G16" s="194"/>
      <c r="H16" s="194"/>
      <c r="I16" s="194"/>
      <c r="J16" s="194"/>
      <c r="K16" s="194"/>
      <c r="L16" s="194"/>
      <c r="M16" s="194"/>
    </row>
    <row r="17" spans="1:15" x14ac:dyDescent="0.25">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5">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5">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5">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5">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5">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5">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5">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5">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5">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5">
      <c r="A27" s="51"/>
      <c r="B27" s="15"/>
      <c r="C27" s="15"/>
      <c r="D27" s="42"/>
      <c r="E27" s="64"/>
      <c r="F27" s="28"/>
      <c r="G27" s="73"/>
      <c r="H27" s="74"/>
      <c r="I27" s="74"/>
      <c r="J27" s="74"/>
      <c r="K27" s="74"/>
      <c r="L27" s="74"/>
      <c r="M27" s="75"/>
    </row>
    <row r="28" spans="1:15" ht="12.75" customHeight="1" x14ac:dyDescent="0.25">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5">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5">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5">
      <c r="A31" s="51"/>
      <c r="B31" s="15"/>
      <c r="C31" s="15"/>
      <c r="D31" s="42"/>
      <c r="E31" s="64"/>
      <c r="F31" s="28"/>
      <c r="G31" s="73"/>
      <c r="H31" s="71"/>
      <c r="I31" s="71"/>
      <c r="J31" s="71"/>
      <c r="K31" s="71"/>
      <c r="L31" s="71"/>
      <c r="M31" s="72"/>
    </row>
    <row r="32" spans="1:15" s="20" customFormat="1" ht="21" customHeight="1" x14ac:dyDescent="0.25">
      <c r="A32" s="182" t="s">
        <v>36</v>
      </c>
      <c r="B32" s="183"/>
      <c r="C32" s="183"/>
      <c r="D32" s="184"/>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5">
      <c r="A33" s="195" t="s">
        <v>37</v>
      </c>
      <c r="B33" s="195"/>
      <c r="C33" s="195"/>
      <c r="D33" s="195"/>
      <c r="E33" s="65">
        <f>SUM(E7,E14,E32)</f>
        <v>322.87274765228187</v>
      </c>
      <c r="F33" s="48">
        <f>SUM(F7,F14, F32)</f>
        <v>261778</v>
      </c>
      <c r="G33" s="140"/>
      <c r="H33" s="196"/>
      <c r="I33" s="197"/>
      <c r="J33" s="197"/>
      <c r="K33" s="197"/>
      <c r="L33" s="197"/>
      <c r="M33" s="198"/>
    </row>
    <row r="34" spans="1:13" s="21" customFormat="1" ht="10.5" customHeight="1" x14ac:dyDescent="0.25">
      <c r="A34" s="52"/>
      <c r="B34" s="43"/>
      <c r="C34" s="43"/>
      <c r="D34" s="43"/>
      <c r="E34" s="44"/>
      <c r="F34" s="28"/>
      <c r="G34" s="73"/>
      <c r="H34" s="73"/>
      <c r="I34" s="73"/>
      <c r="J34" s="73"/>
      <c r="K34" s="73"/>
      <c r="L34" s="73"/>
      <c r="M34" s="77"/>
    </row>
    <row r="35" spans="1:13" ht="22.5" customHeight="1" x14ac:dyDescent="0.25">
      <c r="A35" s="49" t="s">
        <v>22</v>
      </c>
      <c r="B35" s="45"/>
      <c r="C35" s="45"/>
      <c r="D35" s="45"/>
      <c r="E35" s="46"/>
      <c r="F35" s="47"/>
      <c r="G35" s="78"/>
      <c r="H35" s="94"/>
      <c r="I35" s="94"/>
      <c r="J35" s="94"/>
      <c r="K35" s="94"/>
      <c r="L35" s="94"/>
      <c r="M35" s="95"/>
    </row>
    <row r="36" spans="1:13" ht="39" customHeight="1" thickBot="1" x14ac:dyDescent="0.3">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5">
      <c r="A37" s="165" t="s">
        <v>26</v>
      </c>
      <c r="B37" s="166"/>
      <c r="C37" s="166"/>
      <c r="D37" s="167"/>
      <c r="E37" s="96">
        <f>E33+E36</f>
        <v>388.51674765228188</v>
      </c>
      <c r="F37" s="97">
        <f>F33+F36</f>
        <v>274605</v>
      </c>
      <c r="G37" s="98"/>
      <c r="H37" s="99"/>
      <c r="I37" s="99"/>
      <c r="J37" s="99"/>
      <c r="K37" s="99"/>
      <c r="L37" s="99"/>
      <c r="M37" s="99"/>
    </row>
    <row r="38" spans="1:13" ht="41.25" customHeight="1" x14ac:dyDescent="0.25">
      <c r="A38" s="168" t="s">
        <v>44</v>
      </c>
      <c r="B38" s="169"/>
      <c r="C38" s="169"/>
      <c r="D38" s="169"/>
      <c r="E38" s="169"/>
      <c r="F38" s="169"/>
      <c r="G38" s="169"/>
      <c r="H38" s="169"/>
      <c r="I38" s="169"/>
      <c r="J38" s="169"/>
      <c r="K38" s="169"/>
      <c r="L38" s="169"/>
      <c r="M38" s="170"/>
    </row>
    <row r="39" spans="1:13" s="4" customFormat="1" ht="24" customHeight="1" x14ac:dyDescent="0.25">
      <c r="A39" s="171" t="s">
        <v>24</v>
      </c>
      <c r="B39" s="172"/>
      <c r="C39" s="172"/>
      <c r="D39" s="172"/>
      <c r="E39" s="172"/>
      <c r="F39" s="172"/>
      <c r="G39" s="172"/>
      <c r="H39" s="172"/>
      <c r="I39" s="172"/>
      <c r="J39" s="172"/>
      <c r="K39" s="172"/>
      <c r="L39" s="172"/>
      <c r="M39" s="173"/>
    </row>
    <row r="40" spans="1:13" s="4" customFormat="1" ht="24" customHeight="1" x14ac:dyDescent="0.25">
      <c r="A40" s="141" t="s">
        <v>42</v>
      </c>
      <c r="B40" s="142"/>
      <c r="C40" s="142"/>
      <c r="D40" s="142"/>
      <c r="E40" s="142"/>
      <c r="F40" s="142"/>
      <c r="G40" s="142"/>
      <c r="H40" s="142"/>
      <c r="I40" s="142"/>
      <c r="J40" s="142"/>
      <c r="K40" s="142"/>
      <c r="L40" s="142"/>
      <c r="M40" s="143"/>
    </row>
    <row r="41" spans="1:13" ht="22.5" customHeight="1" x14ac:dyDescent="0.25">
      <c r="B41" s="11"/>
      <c r="C41" s="11"/>
      <c r="D41" s="11"/>
      <c r="E41" s="174" t="s">
        <v>39</v>
      </c>
      <c r="F41" s="175"/>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5">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5">
      <c r="E43" s="17"/>
      <c r="F43" s="60"/>
      <c r="G43" s="60"/>
      <c r="H43" s="9"/>
      <c r="I43" s="9"/>
      <c r="J43" s="9"/>
      <c r="K43" s="9"/>
      <c r="L43" s="9"/>
      <c r="M43" s="9"/>
    </row>
    <row r="44" spans="1:13" x14ac:dyDescent="0.25">
      <c r="E44" s="18"/>
      <c r="F44" s="60"/>
      <c r="G44" s="60"/>
      <c r="H44" s="6"/>
      <c r="I44" s="6"/>
      <c r="J44" s="6"/>
      <c r="K44" s="6"/>
      <c r="L44" s="6"/>
      <c r="M44" s="6"/>
    </row>
    <row r="45" spans="1:13" x14ac:dyDescent="0.25">
      <c r="H45" s="7"/>
      <c r="I45" s="6"/>
      <c r="J45" s="6"/>
      <c r="K45" s="6"/>
      <c r="L45" s="6"/>
      <c r="M45" s="6"/>
    </row>
    <row r="46" spans="1:13" x14ac:dyDescent="0.25">
      <c r="A46" s="20" t="s">
        <v>63</v>
      </c>
      <c r="B46" s="81"/>
      <c r="C46" s="81"/>
      <c r="D46" s="20"/>
      <c r="E46" s="82">
        <f>E37-'Dec-2016'!E37</f>
        <v>7.9203354710248277</v>
      </c>
      <c r="F46" s="83">
        <f>E46/'Dec-2016'!E37</f>
        <v>2.0810326155289161E-2</v>
      </c>
      <c r="H46" s="6"/>
      <c r="I46" s="6"/>
      <c r="J46" s="6"/>
      <c r="K46" s="6"/>
      <c r="L46" s="6"/>
      <c r="M46" s="6"/>
    </row>
    <row r="47" spans="1:13" x14ac:dyDescent="0.25">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P9" sqref="P9"/>
    </sheetView>
  </sheetViews>
  <sheetFormatPr defaultColWidth="9.109375" defaultRowHeight="13.2" x14ac:dyDescent="0.25"/>
  <cols>
    <col min="1" max="1" width="36.88671875" style="1" customWidth="1"/>
    <col min="2" max="2" width="8.5546875" style="8" customWidth="1"/>
    <col min="3" max="3" width="10.109375" style="8" customWidth="1"/>
    <col min="4" max="4" width="11.44140625" style="1" customWidth="1"/>
    <col min="5" max="5" width="13.5546875" style="19" customWidth="1"/>
    <col min="6" max="6" width="11.5546875" style="61" customWidth="1"/>
    <col min="7" max="7" width="9.5546875" style="61" customWidth="1"/>
    <col min="8" max="13" width="9" style="1" customWidth="1"/>
    <col min="14" max="16384" width="9.109375" style="1"/>
  </cols>
  <sheetData>
    <row r="1" spans="1:13" s="3" customFormat="1" ht="27" customHeight="1" x14ac:dyDescent="0.3">
      <c r="A1" s="199" t="s">
        <v>69</v>
      </c>
      <c r="B1" s="199"/>
      <c r="C1" s="199"/>
      <c r="D1" s="199"/>
      <c r="E1" s="199"/>
      <c r="F1" s="199"/>
      <c r="G1" s="199"/>
      <c r="H1" s="199"/>
      <c r="I1" s="199"/>
      <c r="J1" s="199"/>
      <c r="K1" s="199"/>
      <c r="L1" s="199"/>
      <c r="M1" s="199"/>
    </row>
    <row r="2" spans="1:13" ht="24" customHeight="1" x14ac:dyDescent="0.25">
      <c r="A2" s="200" t="s">
        <v>0</v>
      </c>
      <c r="B2" s="201" t="s">
        <v>10</v>
      </c>
      <c r="C2" s="202" t="s">
        <v>15</v>
      </c>
      <c r="D2" s="203" t="s">
        <v>29</v>
      </c>
      <c r="E2" s="204" t="s">
        <v>43</v>
      </c>
      <c r="F2" s="205" t="s">
        <v>1</v>
      </c>
      <c r="G2" s="206" t="s">
        <v>2</v>
      </c>
      <c r="H2" s="207"/>
      <c r="I2" s="207"/>
      <c r="J2" s="207"/>
      <c r="K2" s="207"/>
      <c r="L2" s="207"/>
      <c r="M2" s="208"/>
    </row>
    <row r="3" spans="1:13" ht="42.75" customHeight="1" x14ac:dyDescent="0.25">
      <c r="A3" s="200"/>
      <c r="B3" s="201"/>
      <c r="C3" s="202"/>
      <c r="D3" s="203"/>
      <c r="E3" s="204"/>
      <c r="F3" s="205"/>
      <c r="G3" s="67" t="s">
        <v>40</v>
      </c>
      <c r="H3" s="144" t="s">
        <v>3</v>
      </c>
      <c r="I3" s="144" t="s">
        <v>4</v>
      </c>
      <c r="J3" s="144" t="s">
        <v>5</v>
      </c>
      <c r="K3" s="144" t="s">
        <v>6</v>
      </c>
      <c r="L3" s="66" t="s">
        <v>41</v>
      </c>
      <c r="M3" s="145" t="s">
        <v>7</v>
      </c>
    </row>
    <row r="4" spans="1:13" ht="26.25" customHeight="1" x14ac:dyDescent="0.25">
      <c r="A4" s="185" t="s">
        <v>38</v>
      </c>
      <c r="B4" s="186"/>
      <c r="C4" s="186"/>
      <c r="D4" s="186"/>
      <c r="E4" s="186"/>
      <c r="F4" s="186"/>
      <c r="G4" s="186"/>
      <c r="H4" s="186"/>
      <c r="I4" s="186"/>
      <c r="J4" s="186"/>
      <c r="K4" s="186"/>
      <c r="L4" s="186"/>
      <c r="M4" s="187"/>
    </row>
    <row r="5" spans="1:13" ht="23.25" customHeight="1" x14ac:dyDescent="0.25">
      <c r="A5" s="188" t="s">
        <v>53</v>
      </c>
      <c r="B5" s="189"/>
      <c r="C5" s="189"/>
      <c r="D5" s="189"/>
      <c r="E5" s="189"/>
      <c r="F5" s="189"/>
      <c r="G5" s="189"/>
      <c r="H5" s="189"/>
      <c r="I5" s="189"/>
      <c r="J5" s="189"/>
      <c r="K5" s="189"/>
      <c r="L5" s="189"/>
      <c r="M5" s="190"/>
    </row>
    <row r="6" spans="1:13" x14ac:dyDescent="0.25">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5">
      <c r="A7" s="176" t="s">
        <v>55</v>
      </c>
      <c r="B7" s="177"/>
      <c r="C7" s="177"/>
      <c r="D7" s="178"/>
      <c r="E7" s="130">
        <f>SUM(E6:E6)</f>
        <v>5.6985E-4</v>
      </c>
      <c r="F7" s="131">
        <f>SUM(F6:F6)</f>
        <v>2</v>
      </c>
      <c r="G7" s="102">
        <f>G6</f>
        <v>-0.37482185653981981</v>
      </c>
      <c r="H7" s="102">
        <f>H6</f>
        <v>-2.9165897655494155</v>
      </c>
      <c r="I7" s="103"/>
      <c r="J7" s="103"/>
      <c r="K7" s="103"/>
      <c r="L7" s="103"/>
      <c r="M7" s="104">
        <f>M6</f>
        <v>-2.6636693667732247</v>
      </c>
    </row>
    <row r="8" spans="1:13" x14ac:dyDescent="0.25">
      <c r="A8" s="118"/>
      <c r="B8" s="119"/>
      <c r="C8" s="119"/>
      <c r="D8" s="120"/>
      <c r="E8" s="121"/>
      <c r="F8" s="122"/>
      <c r="G8" s="114"/>
      <c r="H8" s="114"/>
      <c r="I8" s="114"/>
      <c r="J8" s="114"/>
      <c r="K8" s="115"/>
      <c r="L8" s="116"/>
      <c r="M8" s="117"/>
    </row>
    <row r="9" spans="1:13" ht="23.25" customHeight="1" x14ac:dyDescent="0.25">
      <c r="A9" s="191" t="s">
        <v>33</v>
      </c>
      <c r="B9" s="192"/>
      <c r="C9" s="192"/>
      <c r="D9" s="192"/>
      <c r="E9" s="192"/>
      <c r="F9" s="192"/>
      <c r="G9" s="192"/>
      <c r="H9" s="192"/>
      <c r="I9" s="192"/>
      <c r="J9" s="192"/>
      <c r="K9" s="192"/>
      <c r="L9" s="192"/>
      <c r="M9" s="193"/>
    </row>
    <row r="10" spans="1:13" s="14" customFormat="1" x14ac:dyDescent="0.25">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5">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5">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5">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5">
      <c r="A14" s="179" t="s">
        <v>35</v>
      </c>
      <c r="B14" s="180"/>
      <c r="C14" s="180"/>
      <c r="D14" s="181"/>
      <c r="E14" s="156">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5">
      <c r="A15" s="50"/>
      <c r="B15" s="37"/>
      <c r="C15" s="37"/>
      <c r="D15" s="38"/>
      <c r="E15" s="39"/>
      <c r="F15" s="40"/>
      <c r="G15" s="29"/>
      <c r="H15" s="29"/>
      <c r="I15" s="29"/>
      <c r="J15" s="29"/>
      <c r="K15" s="29"/>
      <c r="L15" s="29"/>
      <c r="M15" s="93"/>
    </row>
    <row r="16" spans="1:13" ht="21" customHeight="1" x14ac:dyDescent="0.25">
      <c r="A16" s="194" t="s">
        <v>34</v>
      </c>
      <c r="B16" s="194"/>
      <c r="C16" s="194"/>
      <c r="D16" s="194"/>
      <c r="E16" s="194"/>
      <c r="F16" s="194"/>
      <c r="G16" s="194"/>
      <c r="H16" s="194"/>
      <c r="I16" s="194"/>
      <c r="J16" s="194"/>
      <c r="K16" s="194"/>
      <c r="L16" s="194"/>
      <c r="M16" s="194"/>
    </row>
    <row r="17" spans="1:13" x14ac:dyDescent="0.25">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5">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5">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5">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5">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5">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5">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5">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5">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5">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5">
      <c r="A27" s="51"/>
      <c r="B27" s="15"/>
      <c r="C27" s="15"/>
      <c r="D27" s="42"/>
      <c r="E27" s="64"/>
      <c r="F27" s="28"/>
      <c r="G27" s="73"/>
      <c r="H27" s="74"/>
      <c r="I27" s="74"/>
      <c r="J27" s="74"/>
      <c r="K27" s="74"/>
      <c r="L27" s="74"/>
      <c r="M27" s="75"/>
    </row>
    <row r="28" spans="1:13" ht="12.75" customHeight="1" x14ac:dyDescent="0.25">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5">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5">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5">
      <c r="A31" s="51"/>
      <c r="B31" s="15"/>
      <c r="C31" s="15"/>
      <c r="D31" s="42"/>
      <c r="E31" s="64"/>
      <c r="F31" s="28"/>
      <c r="G31" s="73"/>
      <c r="H31" s="71"/>
      <c r="I31" s="71"/>
      <c r="J31" s="71"/>
      <c r="K31" s="71"/>
      <c r="L31" s="71"/>
      <c r="M31" s="72"/>
    </row>
    <row r="32" spans="1:13" s="20" customFormat="1" ht="21" customHeight="1" x14ac:dyDescent="0.25">
      <c r="A32" s="182" t="s">
        <v>36</v>
      </c>
      <c r="B32" s="183"/>
      <c r="C32" s="183"/>
      <c r="D32" s="184"/>
      <c r="E32" s="157">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5">
      <c r="A33" s="195" t="s">
        <v>37</v>
      </c>
      <c r="B33" s="195"/>
      <c r="C33" s="195"/>
      <c r="D33" s="195"/>
      <c r="E33" s="65">
        <f>SUM(E7,E14,E32)</f>
        <v>325.91533782684883</v>
      </c>
      <c r="F33" s="48">
        <f>SUM(F7,F14, F32)</f>
        <v>262948</v>
      </c>
      <c r="G33" s="146"/>
      <c r="H33" s="196"/>
      <c r="I33" s="197"/>
      <c r="J33" s="197"/>
      <c r="K33" s="197"/>
      <c r="L33" s="197"/>
      <c r="M33" s="198"/>
    </row>
    <row r="34" spans="1:13" s="21" customFormat="1" ht="10.5" customHeight="1" x14ac:dyDescent="0.25">
      <c r="A34" s="52"/>
      <c r="B34" s="43"/>
      <c r="C34" s="43"/>
      <c r="D34" s="43"/>
      <c r="E34" s="44"/>
      <c r="F34" s="28"/>
      <c r="G34" s="73"/>
      <c r="H34" s="73"/>
      <c r="I34" s="73"/>
      <c r="J34" s="73"/>
      <c r="K34" s="73"/>
      <c r="L34" s="73"/>
      <c r="M34" s="77"/>
    </row>
    <row r="35" spans="1:13" ht="22.5" customHeight="1" x14ac:dyDescent="0.25">
      <c r="A35" s="49" t="s">
        <v>22</v>
      </c>
      <c r="B35" s="45"/>
      <c r="C35" s="45"/>
      <c r="D35" s="45"/>
      <c r="E35" s="46"/>
      <c r="F35" s="47"/>
      <c r="G35" s="78"/>
      <c r="H35" s="94"/>
      <c r="I35" s="94"/>
      <c r="J35" s="94"/>
      <c r="K35" s="94"/>
      <c r="L35" s="94"/>
      <c r="M35" s="95"/>
    </row>
    <row r="36" spans="1:13" ht="39" customHeight="1" thickBot="1" x14ac:dyDescent="0.3">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5">
      <c r="A37" s="165" t="s">
        <v>26</v>
      </c>
      <c r="B37" s="166"/>
      <c r="C37" s="166"/>
      <c r="D37" s="167"/>
      <c r="E37" s="158">
        <f>E33+E36</f>
        <v>391.71233782684885</v>
      </c>
      <c r="F37" s="97">
        <f>F33+F36</f>
        <v>275773</v>
      </c>
      <c r="G37" s="98"/>
      <c r="H37" s="99"/>
      <c r="I37" s="99"/>
      <c r="J37" s="99"/>
      <c r="K37" s="99"/>
      <c r="L37" s="99"/>
      <c r="M37" s="99"/>
    </row>
    <row r="38" spans="1:13" ht="41.25" customHeight="1" x14ac:dyDescent="0.25">
      <c r="A38" s="168" t="s">
        <v>44</v>
      </c>
      <c r="B38" s="169"/>
      <c r="C38" s="169"/>
      <c r="D38" s="169"/>
      <c r="E38" s="169"/>
      <c r="F38" s="169"/>
      <c r="G38" s="169"/>
      <c r="H38" s="169"/>
      <c r="I38" s="169"/>
      <c r="J38" s="169"/>
      <c r="K38" s="169"/>
      <c r="L38" s="169"/>
      <c r="M38" s="170"/>
    </row>
    <row r="39" spans="1:13" s="4" customFormat="1" ht="24" customHeight="1" x14ac:dyDescent="0.25">
      <c r="A39" s="171" t="s">
        <v>24</v>
      </c>
      <c r="B39" s="172"/>
      <c r="C39" s="172"/>
      <c r="D39" s="172"/>
      <c r="E39" s="172"/>
      <c r="F39" s="172"/>
      <c r="G39" s="172"/>
      <c r="H39" s="172"/>
      <c r="I39" s="172"/>
      <c r="J39" s="172"/>
      <c r="K39" s="172"/>
      <c r="L39" s="172"/>
      <c r="M39" s="173"/>
    </row>
    <row r="40" spans="1:13" s="4" customFormat="1" ht="24" customHeight="1" x14ac:dyDescent="0.25">
      <c r="A40" s="147" t="s">
        <v>42</v>
      </c>
      <c r="B40" s="148"/>
      <c r="C40" s="148"/>
      <c r="D40" s="148"/>
      <c r="E40" s="148"/>
      <c r="F40" s="148"/>
      <c r="G40" s="148"/>
      <c r="H40" s="148"/>
      <c r="I40" s="148"/>
      <c r="J40" s="148"/>
      <c r="K40" s="148"/>
      <c r="L40" s="148"/>
      <c r="M40" s="149"/>
    </row>
    <row r="41" spans="1:13" ht="22.5" customHeight="1" x14ac:dyDescent="0.25">
      <c r="B41" s="11"/>
      <c r="C41" s="11"/>
      <c r="D41" s="11"/>
      <c r="E41" s="174" t="s">
        <v>39</v>
      </c>
      <c r="F41" s="175"/>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5">
      <c r="B42" s="10"/>
      <c r="C42" s="10"/>
      <c r="D42" s="10"/>
      <c r="E42" s="16"/>
      <c r="F42" s="100" t="s">
        <v>45</v>
      </c>
      <c r="G42" s="80"/>
      <c r="H42" s="80">
        <f>H41-'Jan-2017'!H41</f>
        <v>0.56669382557197157</v>
      </c>
      <c r="I42" s="80">
        <f>I41-'Jan-2017'!I41</f>
        <v>-0.61552903179807039</v>
      </c>
      <c r="J42" s="80">
        <f>J41-'Jan-2017'!J41</f>
        <v>0.23394649933242828</v>
      </c>
      <c r="K42" s="80">
        <f>K41-'Jan-2017'!K41</f>
        <v>-5.7175273900210044E-2</v>
      </c>
      <c r="L42" s="80">
        <f>L41-'Jan-2017'!L41</f>
        <v>0.13527665005548517</v>
      </c>
      <c r="M42" s="80">
        <f>M41-'Jan-2017'!M41</f>
        <v>7.091670527639593E-2</v>
      </c>
    </row>
    <row r="43" spans="1:13" x14ac:dyDescent="0.25">
      <c r="E43" s="17"/>
      <c r="F43" s="60"/>
      <c r="G43" s="60"/>
      <c r="H43" s="9"/>
      <c r="I43" s="9"/>
      <c r="J43" s="9"/>
      <c r="K43" s="9"/>
      <c r="L43" s="9"/>
      <c r="M43" s="9"/>
    </row>
    <row r="44" spans="1:13" x14ac:dyDescent="0.25">
      <c r="E44" s="18"/>
      <c r="F44" s="60"/>
      <c r="G44" s="60"/>
      <c r="H44" s="6"/>
      <c r="I44" s="6"/>
      <c r="J44" s="6"/>
      <c r="K44" s="6"/>
      <c r="L44" s="6"/>
      <c r="M44" s="6"/>
    </row>
    <row r="45" spans="1:13" x14ac:dyDescent="0.25">
      <c r="H45" s="7"/>
      <c r="I45" s="6"/>
      <c r="J45" s="6"/>
      <c r="K45" s="6"/>
      <c r="L45" s="6"/>
      <c r="M45" s="6"/>
    </row>
    <row r="46" spans="1:13" x14ac:dyDescent="0.25">
      <c r="A46" s="20" t="s">
        <v>67</v>
      </c>
      <c r="B46" s="81"/>
      <c r="C46" s="81"/>
      <c r="D46" s="20"/>
      <c r="E46" s="82">
        <f>E37-'Dec-2016'!E37</f>
        <v>11.115925645591801</v>
      </c>
      <c r="F46" s="83">
        <f>E46/'Dec-2016'!E37</f>
        <v>2.9206595989396504E-2</v>
      </c>
      <c r="H46" s="6"/>
      <c r="I46" s="6"/>
      <c r="J46" s="6"/>
      <c r="K46" s="6"/>
      <c r="L46" s="6"/>
      <c r="M46" s="6"/>
    </row>
    <row r="47" spans="1:13" x14ac:dyDescent="0.25">
      <c r="A47" s="20" t="s">
        <v>68</v>
      </c>
      <c r="B47" s="81"/>
      <c r="C47" s="81"/>
      <c r="D47" s="20"/>
      <c r="E47" s="84">
        <f>F37-'Dec-2016'!F37</f>
        <v>3536</v>
      </c>
      <c r="F47" s="83">
        <f>E47/'Dec-2016'!F37</f>
        <v>1.2988682655186474E-2</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28" workbookViewId="0">
      <selection activeCell="D28" sqref="D28"/>
    </sheetView>
  </sheetViews>
  <sheetFormatPr defaultColWidth="9.109375" defaultRowHeight="13.2" x14ac:dyDescent="0.25"/>
  <cols>
    <col min="1" max="1" width="36.88671875" style="1" customWidth="1"/>
    <col min="2" max="2" width="8.5546875" style="8" customWidth="1"/>
    <col min="3" max="3" width="10.109375" style="8" customWidth="1"/>
    <col min="4" max="4" width="11.44140625" style="1" customWidth="1"/>
    <col min="5" max="5" width="13.5546875" style="19" customWidth="1"/>
    <col min="6" max="6" width="11.5546875" style="61" customWidth="1"/>
    <col min="7" max="7" width="9.5546875" style="61" customWidth="1"/>
    <col min="8" max="13" width="9" style="1" customWidth="1"/>
    <col min="14" max="16384" width="9.109375" style="1"/>
  </cols>
  <sheetData>
    <row r="1" spans="1:13" s="3" customFormat="1" ht="27" customHeight="1" x14ac:dyDescent="0.3">
      <c r="A1" s="199" t="s">
        <v>70</v>
      </c>
      <c r="B1" s="199"/>
      <c r="C1" s="199"/>
      <c r="D1" s="199"/>
      <c r="E1" s="199"/>
      <c r="F1" s="199"/>
      <c r="G1" s="199"/>
      <c r="H1" s="199"/>
      <c r="I1" s="199"/>
      <c r="J1" s="199"/>
      <c r="K1" s="199"/>
      <c r="L1" s="199"/>
      <c r="M1" s="199"/>
    </row>
    <row r="2" spans="1:13" ht="24" customHeight="1" x14ac:dyDescent="0.25">
      <c r="A2" s="200" t="s">
        <v>0</v>
      </c>
      <c r="B2" s="201" t="s">
        <v>10</v>
      </c>
      <c r="C2" s="202" t="s">
        <v>15</v>
      </c>
      <c r="D2" s="203" t="s">
        <v>29</v>
      </c>
      <c r="E2" s="204" t="s">
        <v>43</v>
      </c>
      <c r="F2" s="205" t="s">
        <v>1</v>
      </c>
      <c r="G2" s="206" t="s">
        <v>2</v>
      </c>
      <c r="H2" s="207"/>
      <c r="I2" s="207"/>
      <c r="J2" s="207"/>
      <c r="K2" s="207"/>
      <c r="L2" s="207"/>
      <c r="M2" s="208"/>
    </row>
    <row r="3" spans="1:13" ht="42.75" customHeight="1" x14ac:dyDescent="0.25">
      <c r="A3" s="200"/>
      <c r="B3" s="201"/>
      <c r="C3" s="202"/>
      <c r="D3" s="203"/>
      <c r="E3" s="204"/>
      <c r="F3" s="205"/>
      <c r="G3" s="67" t="s">
        <v>40</v>
      </c>
      <c r="H3" s="150" t="s">
        <v>3</v>
      </c>
      <c r="I3" s="150" t="s">
        <v>4</v>
      </c>
      <c r="J3" s="150" t="s">
        <v>5</v>
      </c>
      <c r="K3" s="150" t="s">
        <v>6</v>
      </c>
      <c r="L3" s="66" t="s">
        <v>41</v>
      </c>
      <c r="M3" s="151" t="s">
        <v>7</v>
      </c>
    </row>
    <row r="4" spans="1:13" ht="26.25" customHeight="1" x14ac:dyDescent="0.25">
      <c r="A4" s="185" t="s">
        <v>38</v>
      </c>
      <c r="B4" s="186"/>
      <c r="C4" s="186"/>
      <c r="D4" s="186"/>
      <c r="E4" s="186"/>
      <c r="F4" s="186"/>
      <c r="G4" s="186"/>
      <c r="H4" s="186"/>
      <c r="I4" s="186"/>
      <c r="J4" s="186"/>
      <c r="K4" s="186"/>
      <c r="L4" s="186"/>
      <c r="M4" s="187"/>
    </row>
    <row r="5" spans="1:13" ht="23.25" customHeight="1" x14ac:dyDescent="0.25">
      <c r="A5" s="188" t="s">
        <v>53</v>
      </c>
      <c r="B5" s="189"/>
      <c r="C5" s="189"/>
      <c r="D5" s="189"/>
      <c r="E5" s="189"/>
      <c r="F5" s="189"/>
      <c r="G5" s="189"/>
      <c r="H5" s="189"/>
      <c r="I5" s="189"/>
      <c r="J5" s="189"/>
      <c r="K5" s="189"/>
      <c r="L5" s="189"/>
      <c r="M5" s="190"/>
    </row>
    <row r="6" spans="1:13" x14ac:dyDescent="0.25">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5">
      <c r="A7" s="176" t="s">
        <v>55</v>
      </c>
      <c r="B7" s="177"/>
      <c r="C7" s="177"/>
      <c r="D7" s="178"/>
      <c r="E7" s="130">
        <f>SUM(E6:E6)</f>
        <v>6.1859000000000003E-4</v>
      </c>
      <c r="F7" s="131">
        <f>SUM(F6:F6)</f>
        <v>2</v>
      </c>
      <c r="G7" s="102">
        <f>G6</f>
        <v>-0.51233938509804844</v>
      </c>
      <c r="H7" s="102">
        <f>H6</f>
        <v>-3.0167240703161013</v>
      </c>
      <c r="I7" s="103"/>
      <c r="J7" s="103"/>
      <c r="K7" s="103"/>
      <c r="L7" s="103"/>
      <c r="M7" s="104">
        <f>M6</f>
        <v>-2.5953847797251628</v>
      </c>
    </row>
    <row r="8" spans="1:13" x14ac:dyDescent="0.25">
      <c r="A8" s="118"/>
      <c r="B8" s="119"/>
      <c r="C8" s="119"/>
      <c r="D8" s="120"/>
      <c r="E8" s="121"/>
      <c r="F8" s="122"/>
      <c r="G8" s="114"/>
      <c r="H8" s="114"/>
      <c r="I8" s="114"/>
      <c r="J8" s="114"/>
      <c r="K8" s="115"/>
      <c r="L8" s="116"/>
      <c r="M8" s="117"/>
    </row>
    <row r="9" spans="1:13" ht="23.25" customHeight="1" x14ac:dyDescent="0.25">
      <c r="A9" s="191" t="s">
        <v>33</v>
      </c>
      <c r="B9" s="192"/>
      <c r="C9" s="192"/>
      <c r="D9" s="192"/>
      <c r="E9" s="192"/>
      <c r="F9" s="192"/>
      <c r="G9" s="192"/>
      <c r="H9" s="192"/>
      <c r="I9" s="192"/>
      <c r="J9" s="192"/>
      <c r="K9" s="192"/>
      <c r="L9" s="192"/>
      <c r="M9" s="193"/>
    </row>
    <row r="10" spans="1:13" s="14" customFormat="1" x14ac:dyDescent="0.25">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5">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5">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5">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5">
      <c r="A14" s="179" t="s">
        <v>35</v>
      </c>
      <c r="B14" s="180"/>
      <c r="C14" s="180"/>
      <c r="D14" s="181"/>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5">
      <c r="A15" s="50"/>
      <c r="B15" s="37"/>
      <c r="C15" s="37"/>
      <c r="D15" s="38"/>
      <c r="E15" s="39"/>
      <c r="F15" s="40"/>
      <c r="G15" s="29"/>
      <c r="H15" s="29"/>
      <c r="I15" s="29"/>
      <c r="J15" s="29"/>
      <c r="K15" s="29"/>
      <c r="L15" s="29"/>
      <c r="M15" s="93"/>
    </row>
    <row r="16" spans="1:13" ht="21" customHeight="1" x14ac:dyDescent="0.25">
      <c r="A16" s="194" t="s">
        <v>34</v>
      </c>
      <c r="B16" s="194"/>
      <c r="C16" s="194"/>
      <c r="D16" s="194"/>
      <c r="E16" s="194"/>
      <c r="F16" s="194"/>
      <c r="G16" s="194"/>
      <c r="H16" s="194"/>
      <c r="I16" s="194"/>
      <c r="J16" s="194"/>
      <c r="K16" s="194"/>
      <c r="L16" s="194"/>
      <c r="M16" s="194"/>
    </row>
    <row r="17" spans="1:13" x14ac:dyDescent="0.25">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5">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5">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5">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5">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5">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5">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5">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5">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5">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5">
      <c r="A27" s="51"/>
      <c r="B27" s="15"/>
      <c r="C27" s="15"/>
      <c r="D27" s="42"/>
      <c r="E27" s="64"/>
      <c r="F27" s="28"/>
      <c r="G27" s="73"/>
      <c r="H27" s="74"/>
      <c r="I27" s="74"/>
      <c r="J27" s="74"/>
      <c r="K27" s="74"/>
      <c r="L27" s="74"/>
      <c r="M27" s="75"/>
    </row>
    <row r="28" spans="1:13" ht="12.75" customHeight="1" x14ac:dyDescent="0.25">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5">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5">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5">
      <c r="A31" s="51"/>
      <c r="B31" s="15"/>
      <c r="C31" s="15"/>
      <c r="D31" s="42"/>
      <c r="E31" s="64"/>
      <c r="F31" s="28"/>
      <c r="G31" s="73"/>
      <c r="H31" s="71"/>
      <c r="I31" s="71"/>
      <c r="J31" s="71"/>
      <c r="K31" s="71"/>
      <c r="L31" s="71"/>
      <c r="M31" s="72"/>
    </row>
    <row r="32" spans="1:13" s="20" customFormat="1" ht="21" customHeight="1" x14ac:dyDescent="0.25">
      <c r="A32" s="182" t="s">
        <v>36</v>
      </c>
      <c r="B32" s="183"/>
      <c r="C32" s="183"/>
      <c r="D32" s="184"/>
      <c r="E32" s="157">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5">
      <c r="A33" s="195" t="s">
        <v>37</v>
      </c>
      <c r="B33" s="195"/>
      <c r="C33" s="195"/>
      <c r="D33" s="195"/>
      <c r="E33" s="65">
        <f>SUM(E7,E14,E32)</f>
        <v>329.40648938238485</v>
      </c>
      <c r="F33" s="48">
        <f>SUM(F7,F14, F32)</f>
        <v>264263</v>
      </c>
      <c r="G33" s="152"/>
      <c r="H33" s="196"/>
      <c r="I33" s="197"/>
      <c r="J33" s="197"/>
      <c r="K33" s="197"/>
      <c r="L33" s="197"/>
      <c r="M33" s="198"/>
    </row>
    <row r="34" spans="1:13" s="21" customFormat="1" ht="10.5" customHeight="1" x14ac:dyDescent="0.25">
      <c r="A34" s="52"/>
      <c r="B34" s="43"/>
      <c r="C34" s="43"/>
      <c r="D34" s="43"/>
      <c r="E34" s="44"/>
      <c r="F34" s="28"/>
      <c r="G34" s="73"/>
      <c r="H34" s="73"/>
      <c r="I34" s="73"/>
      <c r="J34" s="73"/>
      <c r="K34" s="73"/>
      <c r="L34" s="73"/>
      <c r="M34" s="77"/>
    </row>
    <row r="35" spans="1:13" ht="22.5" customHeight="1" x14ac:dyDescent="0.25">
      <c r="A35" s="49" t="s">
        <v>22</v>
      </c>
      <c r="B35" s="45"/>
      <c r="C35" s="45"/>
      <c r="D35" s="45"/>
      <c r="E35" s="46"/>
      <c r="F35" s="47"/>
      <c r="G35" s="78"/>
      <c r="H35" s="94"/>
      <c r="I35" s="94"/>
      <c r="J35" s="94"/>
      <c r="K35" s="94"/>
      <c r="L35" s="94"/>
      <c r="M35" s="95"/>
    </row>
    <row r="36" spans="1:13" ht="39" customHeight="1" thickBot="1" x14ac:dyDescent="0.3">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5">
      <c r="A37" s="165" t="s">
        <v>26</v>
      </c>
      <c r="B37" s="166"/>
      <c r="C37" s="166"/>
      <c r="D37" s="167"/>
      <c r="E37" s="158">
        <f>E33+E36</f>
        <v>395.60948938238482</v>
      </c>
      <c r="F37" s="97">
        <f>F33+F36</f>
        <v>277128</v>
      </c>
      <c r="G37" s="98"/>
      <c r="H37" s="99"/>
      <c r="I37" s="99"/>
      <c r="J37" s="99"/>
      <c r="K37" s="99"/>
      <c r="L37" s="99"/>
      <c r="M37" s="99"/>
    </row>
    <row r="38" spans="1:13" ht="41.25" customHeight="1" x14ac:dyDescent="0.25">
      <c r="A38" s="168" t="s">
        <v>44</v>
      </c>
      <c r="B38" s="169"/>
      <c r="C38" s="169"/>
      <c r="D38" s="169"/>
      <c r="E38" s="169"/>
      <c r="F38" s="169"/>
      <c r="G38" s="169"/>
      <c r="H38" s="169"/>
      <c r="I38" s="169"/>
      <c r="J38" s="169"/>
      <c r="K38" s="169"/>
      <c r="L38" s="169"/>
      <c r="M38" s="170"/>
    </row>
    <row r="39" spans="1:13" s="4" customFormat="1" ht="24" customHeight="1" x14ac:dyDescent="0.25">
      <c r="A39" s="171" t="s">
        <v>24</v>
      </c>
      <c r="B39" s="172"/>
      <c r="C39" s="172"/>
      <c r="D39" s="172"/>
      <c r="E39" s="172"/>
      <c r="F39" s="172"/>
      <c r="G39" s="172"/>
      <c r="H39" s="172"/>
      <c r="I39" s="172"/>
      <c r="J39" s="172"/>
      <c r="K39" s="172"/>
      <c r="L39" s="172"/>
      <c r="M39" s="173"/>
    </row>
    <row r="40" spans="1:13" s="4" customFormat="1" ht="24" customHeight="1" x14ac:dyDescent="0.25">
      <c r="A40" s="153" t="s">
        <v>42</v>
      </c>
      <c r="B40" s="154"/>
      <c r="C40" s="154"/>
      <c r="D40" s="154"/>
      <c r="E40" s="154"/>
      <c r="F40" s="154"/>
      <c r="G40" s="154"/>
      <c r="H40" s="154"/>
      <c r="I40" s="154"/>
      <c r="J40" s="154"/>
      <c r="K40" s="154"/>
      <c r="L40" s="154"/>
      <c r="M40" s="155"/>
    </row>
    <row r="41" spans="1:13" ht="22.5" customHeight="1" x14ac:dyDescent="0.25">
      <c r="B41" s="11"/>
      <c r="C41" s="11"/>
      <c r="D41" s="11"/>
      <c r="E41" s="174" t="s">
        <v>39</v>
      </c>
      <c r="F41" s="175"/>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5">
      <c r="B42" s="10"/>
      <c r="C42" s="10"/>
      <c r="D42" s="10"/>
      <c r="E42" s="16"/>
      <c r="F42" s="100" t="s">
        <v>45</v>
      </c>
      <c r="G42" s="80"/>
      <c r="H42" s="80">
        <f>H41-'Jan-2017'!H41</f>
        <v>0.44467388676931563</v>
      </c>
      <c r="I42" s="80">
        <f>I41-'Jan-2017'!I41</f>
        <v>-0.37408042369090766</v>
      </c>
      <c r="J42" s="80">
        <f>J41-'Jan-2017'!J41</f>
        <v>0.29506070527948136</v>
      </c>
      <c r="K42" s="80">
        <f>K41-'Jan-2017'!K41</f>
        <v>2.2924130863811953E-2</v>
      </c>
      <c r="L42" s="80">
        <f>L41-'Jan-2017'!L41</f>
        <v>8.0864279356600122E-2</v>
      </c>
      <c r="M42" s="80">
        <f>M41-'Jan-2017'!M41</f>
        <v>8.1130797231698359E-2</v>
      </c>
    </row>
    <row r="43" spans="1:13" x14ac:dyDescent="0.25">
      <c r="E43" s="17"/>
      <c r="F43" s="60"/>
      <c r="G43" s="60"/>
      <c r="H43" s="9"/>
      <c r="I43" s="9"/>
      <c r="J43" s="9"/>
      <c r="K43" s="9"/>
      <c r="L43" s="9"/>
      <c r="M43" s="9"/>
    </row>
    <row r="44" spans="1:13" x14ac:dyDescent="0.25">
      <c r="E44" s="18"/>
      <c r="F44" s="60"/>
      <c r="G44" s="60"/>
      <c r="H44" s="6"/>
      <c r="I44" s="6"/>
      <c r="J44" s="6"/>
      <c r="K44" s="6"/>
      <c r="L44" s="6"/>
      <c r="M44" s="6"/>
    </row>
    <row r="45" spans="1:13" x14ac:dyDescent="0.25">
      <c r="H45" s="7"/>
      <c r="I45" s="6"/>
      <c r="J45" s="6"/>
      <c r="K45" s="6"/>
      <c r="L45" s="6"/>
      <c r="M45" s="6"/>
    </row>
    <row r="46" spans="1:13" x14ac:dyDescent="0.25">
      <c r="A46" s="20" t="s">
        <v>71</v>
      </c>
      <c r="B46" s="81"/>
      <c r="C46" s="81"/>
      <c r="D46" s="20"/>
      <c r="E46" s="82">
        <f>E37-'Dec-2016'!E37</f>
        <v>15.013077201127771</v>
      </c>
      <c r="F46" s="83">
        <f>E46/'Dec-2016'!E37</f>
        <v>3.9446186880967946E-2</v>
      </c>
      <c r="H46" s="6"/>
      <c r="I46" s="6"/>
      <c r="J46" s="6"/>
      <c r="K46" s="6"/>
      <c r="L46" s="6"/>
      <c r="M46" s="6"/>
    </row>
    <row r="47" spans="1:13" x14ac:dyDescent="0.25">
      <c r="A47" s="20" t="s">
        <v>72</v>
      </c>
      <c r="B47" s="81"/>
      <c r="C47" s="81"/>
      <c r="D47" s="20"/>
      <c r="E47" s="84">
        <f>F37-'Dec-2016'!F37</f>
        <v>4891</v>
      </c>
      <c r="F47" s="83">
        <f>E47/'Dec-2016'!F37</f>
        <v>1.7965963480349841E-2</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topLeftCell="A25" workbookViewId="0">
      <selection activeCell="E53" sqref="E53"/>
    </sheetView>
  </sheetViews>
  <sheetFormatPr defaultColWidth="9.109375" defaultRowHeight="13.2" x14ac:dyDescent="0.25"/>
  <cols>
    <col min="1" max="1" width="36.88671875" style="1" customWidth="1"/>
    <col min="2" max="2" width="8.5546875" style="8" customWidth="1"/>
    <col min="3" max="3" width="10.109375" style="8" customWidth="1"/>
    <col min="4" max="4" width="11.44140625" style="1" customWidth="1"/>
    <col min="5" max="5" width="13.5546875" style="19" customWidth="1"/>
    <col min="6" max="6" width="11.5546875" style="61" customWidth="1"/>
    <col min="7" max="7" width="9.5546875" style="61" customWidth="1"/>
    <col min="8" max="13" width="9" style="1" customWidth="1"/>
    <col min="14" max="16384" width="9.109375" style="1"/>
  </cols>
  <sheetData>
    <row r="1" spans="1:13" s="3" customFormat="1" ht="27" customHeight="1" x14ac:dyDescent="0.3">
      <c r="A1" s="199" t="s">
        <v>73</v>
      </c>
      <c r="B1" s="199"/>
      <c r="C1" s="199"/>
      <c r="D1" s="199"/>
      <c r="E1" s="199"/>
      <c r="F1" s="199"/>
      <c r="G1" s="199"/>
      <c r="H1" s="199"/>
      <c r="I1" s="199"/>
      <c r="J1" s="199"/>
      <c r="K1" s="199"/>
      <c r="L1" s="199"/>
      <c r="M1" s="199"/>
    </row>
    <row r="2" spans="1:13" ht="24" customHeight="1" x14ac:dyDescent="0.25">
      <c r="A2" s="200" t="s">
        <v>0</v>
      </c>
      <c r="B2" s="201" t="s">
        <v>10</v>
      </c>
      <c r="C2" s="202" t="s">
        <v>15</v>
      </c>
      <c r="D2" s="203" t="s">
        <v>29</v>
      </c>
      <c r="E2" s="204" t="s">
        <v>43</v>
      </c>
      <c r="F2" s="205" t="s">
        <v>1</v>
      </c>
      <c r="G2" s="206" t="s">
        <v>2</v>
      </c>
      <c r="H2" s="207"/>
      <c r="I2" s="207"/>
      <c r="J2" s="207"/>
      <c r="K2" s="207"/>
      <c r="L2" s="207"/>
      <c r="M2" s="208"/>
    </row>
    <row r="3" spans="1:13" ht="42.75" customHeight="1" x14ac:dyDescent="0.25">
      <c r="A3" s="200"/>
      <c r="B3" s="201"/>
      <c r="C3" s="202"/>
      <c r="D3" s="203"/>
      <c r="E3" s="204"/>
      <c r="F3" s="205"/>
      <c r="G3" s="67" t="s">
        <v>40</v>
      </c>
      <c r="H3" s="163" t="s">
        <v>3</v>
      </c>
      <c r="I3" s="163" t="s">
        <v>4</v>
      </c>
      <c r="J3" s="163" t="s">
        <v>5</v>
      </c>
      <c r="K3" s="163" t="s">
        <v>6</v>
      </c>
      <c r="L3" s="66" t="s">
        <v>41</v>
      </c>
      <c r="M3" s="164" t="s">
        <v>7</v>
      </c>
    </row>
    <row r="4" spans="1:13" ht="26.25" customHeight="1" x14ac:dyDescent="0.25">
      <c r="A4" s="185" t="s">
        <v>38</v>
      </c>
      <c r="B4" s="186"/>
      <c r="C4" s="186"/>
      <c r="D4" s="186"/>
      <c r="E4" s="186"/>
      <c r="F4" s="186"/>
      <c r="G4" s="186"/>
      <c r="H4" s="186"/>
      <c r="I4" s="186"/>
      <c r="J4" s="186"/>
      <c r="K4" s="186"/>
      <c r="L4" s="186"/>
      <c r="M4" s="187"/>
    </row>
    <row r="5" spans="1:13" ht="23.25" customHeight="1" x14ac:dyDescent="0.25">
      <c r="A5" s="188" t="s">
        <v>53</v>
      </c>
      <c r="B5" s="189"/>
      <c r="C5" s="189"/>
      <c r="D5" s="189"/>
      <c r="E5" s="189"/>
      <c r="F5" s="189"/>
      <c r="G5" s="189"/>
      <c r="H5" s="189"/>
      <c r="I5" s="189"/>
      <c r="J5" s="189"/>
      <c r="K5" s="189"/>
      <c r="L5" s="189"/>
      <c r="M5" s="190"/>
    </row>
    <row r="6" spans="1:13" x14ac:dyDescent="0.25">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5">
      <c r="A7" s="176" t="s">
        <v>55</v>
      </c>
      <c r="B7" s="177"/>
      <c r="C7" s="177"/>
      <c r="D7" s="178"/>
      <c r="E7" s="130">
        <f>SUM(E6:E6)</f>
        <v>6.8114E-4</v>
      </c>
      <c r="F7" s="131">
        <f>SUM(F6:F6)</f>
        <v>3</v>
      </c>
      <c r="G7" s="102">
        <f>G6</f>
        <v>-0.64951166940254712</v>
      </c>
      <c r="H7" s="102">
        <f>H6</f>
        <v>-3.088033968896009</v>
      </c>
      <c r="I7" s="103"/>
      <c r="J7" s="103"/>
      <c r="K7" s="103"/>
      <c r="L7" s="103"/>
      <c r="M7" s="104">
        <f>M6</f>
        <v>-2.5303731751119773</v>
      </c>
    </row>
    <row r="8" spans="1:13" x14ac:dyDescent="0.25">
      <c r="A8" s="118"/>
      <c r="B8" s="119"/>
      <c r="C8" s="119"/>
      <c r="D8" s="120"/>
      <c r="E8" s="121"/>
      <c r="F8" s="122"/>
      <c r="G8" s="114"/>
      <c r="H8" s="114"/>
      <c r="I8" s="114"/>
      <c r="J8" s="114"/>
      <c r="K8" s="115"/>
      <c r="L8" s="116"/>
      <c r="M8" s="117"/>
    </row>
    <row r="9" spans="1:13" ht="23.25" customHeight="1" x14ac:dyDescent="0.25">
      <c r="A9" s="191" t="s">
        <v>33</v>
      </c>
      <c r="B9" s="192"/>
      <c r="C9" s="192"/>
      <c r="D9" s="192"/>
      <c r="E9" s="192"/>
      <c r="F9" s="192"/>
      <c r="G9" s="192"/>
      <c r="H9" s="192"/>
      <c r="I9" s="192"/>
      <c r="J9" s="192"/>
      <c r="K9" s="192"/>
      <c r="L9" s="192"/>
      <c r="M9" s="193"/>
    </row>
    <row r="10" spans="1:13" s="14" customFormat="1" x14ac:dyDescent="0.25">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5">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5">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5">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5">
      <c r="A14" s="179" t="s">
        <v>35</v>
      </c>
      <c r="B14" s="180"/>
      <c r="C14" s="180"/>
      <c r="D14" s="181"/>
      <c r="E14" s="156">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5">
      <c r="A15" s="50"/>
      <c r="B15" s="37"/>
      <c r="C15" s="37"/>
      <c r="D15" s="38"/>
      <c r="E15" s="39"/>
      <c r="F15" s="40"/>
      <c r="G15" s="29"/>
      <c r="H15" s="29"/>
      <c r="I15" s="29"/>
      <c r="J15" s="29"/>
      <c r="K15" s="29"/>
      <c r="L15" s="29"/>
      <c r="M15" s="93"/>
    </row>
    <row r="16" spans="1:13" ht="21" customHeight="1" x14ac:dyDescent="0.25">
      <c r="A16" s="194" t="s">
        <v>34</v>
      </c>
      <c r="B16" s="194"/>
      <c r="C16" s="194"/>
      <c r="D16" s="194"/>
      <c r="E16" s="194"/>
      <c r="F16" s="194"/>
      <c r="G16" s="194"/>
      <c r="H16" s="194"/>
      <c r="I16" s="194"/>
      <c r="J16" s="194"/>
      <c r="K16" s="194"/>
      <c r="L16" s="194"/>
      <c r="M16" s="194"/>
    </row>
    <row r="17" spans="1:13" x14ac:dyDescent="0.25">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5">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5">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5">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5">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5">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5">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5">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5">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5">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5">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5">
      <c r="A28" s="51"/>
      <c r="B28" s="15"/>
      <c r="C28" s="15"/>
      <c r="D28" s="42"/>
      <c r="E28" s="64"/>
      <c r="F28" s="28"/>
      <c r="G28" s="73"/>
      <c r="H28" s="74"/>
      <c r="I28" s="74"/>
      <c r="J28" s="74"/>
      <c r="K28" s="74"/>
      <c r="L28" s="74"/>
      <c r="M28" s="75"/>
    </row>
    <row r="29" spans="1:13" ht="12.75" customHeight="1" x14ac:dyDescent="0.25">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5">
      <c r="A30" s="55" t="s">
        <v>14</v>
      </c>
      <c r="B30" s="22" t="s">
        <v>9</v>
      </c>
      <c r="C30" s="22" t="s">
        <v>20</v>
      </c>
      <c r="D30" s="23">
        <v>37816</v>
      </c>
      <c r="E30" s="111">
        <v>4.1524567924187998</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5">
      <c r="A31" s="30" t="s">
        <v>34</v>
      </c>
      <c r="B31" s="31" t="s">
        <v>9</v>
      </c>
      <c r="C31" s="35"/>
      <c r="D31" s="36"/>
      <c r="E31" s="63">
        <f>SUM(E29:E30)</f>
        <v>5.2053116894867975</v>
      </c>
      <c r="F31" s="34">
        <f>SUM(F29:F30)</f>
        <v>2919</v>
      </c>
      <c r="G31" s="105">
        <f>($E$29*G29+$E$30*G30)/$E$31</f>
        <v>6.4485561707200878</v>
      </c>
      <c r="H31" s="106">
        <f t="shared" ref="H31:M31" si="0">($E$29*H29+$E$30*H30)/$E$31</f>
        <v>8.6095165573901316</v>
      </c>
      <c r="I31" s="106">
        <f t="shared" si="0"/>
        <v>2.9947571803763808</v>
      </c>
      <c r="J31" s="106">
        <f t="shared" si="0"/>
        <v>2.7600213707210552</v>
      </c>
      <c r="K31" s="106">
        <f t="shared" si="0"/>
        <v>4.152180268262688</v>
      </c>
      <c r="L31" s="107">
        <f t="shared" si="0"/>
        <v>1.5007759449554492</v>
      </c>
      <c r="M31" s="107">
        <f t="shared" si="0"/>
        <v>2.8120704498063178</v>
      </c>
    </row>
    <row r="32" spans="1:13" s="14" customFormat="1" ht="12.75" customHeight="1" x14ac:dyDescent="0.25">
      <c r="A32" s="51"/>
      <c r="B32" s="15"/>
      <c r="C32" s="15"/>
      <c r="D32" s="42"/>
      <c r="E32" s="64"/>
      <c r="F32" s="28"/>
      <c r="G32" s="73"/>
      <c r="H32" s="71"/>
      <c r="I32" s="71"/>
      <c r="J32" s="71"/>
      <c r="K32" s="71"/>
      <c r="L32" s="71"/>
      <c r="M32" s="72"/>
    </row>
    <row r="33" spans="1:13" s="20" customFormat="1" ht="21" customHeight="1" x14ac:dyDescent="0.25">
      <c r="A33" s="182" t="s">
        <v>36</v>
      </c>
      <c r="B33" s="183"/>
      <c r="C33" s="183"/>
      <c r="D33" s="184"/>
      <c r="E33" s="157">
        <f>E31+E27</f>
        <v>143.78739214305639</v>
      </c>
      <c r="F33" s="34">
        <f>F31+F27</f>
        <v>136986</v>
      </c>
      <c r="G33" s="76">
        <f>($E$27*G27+$E$31*G31)/$E$33</f>
        <v>3.460675697452503</v>
      </c>
      <c r="H33" s="76">
        <f>($E$27*H27+$E$31*H31)/$E$33</f>
        <v>8.0869456285371069</v>
      </c>
      <c r="I33" s="76">
        <f>($E$27*I27+$E$31*I31)/$E$33</f>
        <v>1.4730465279677429</v>
      </c>
      <c r="J33" s="76">
        <f t="shared" ref="J33:M33" si="1">($E$27*J27+$E$31*J31)/$E$33</f>
        <v>5.1637016642123399</v>
      </c>
      <c r="K33" s="76">
        <f t="shared" si="1"/>
        <v>6.1878818205388839</v>
      </c>
      <c r="L33" s="76">
        <f>($E$27*L27+$E$31*L31)/$E$33</f>
        <v>2.4793645214062701</v>
      </c>
      <c r="M33" s="76">
        <f t="shared" si="1"/>
        <v>4.1626416836632592</v>
      </c>
    </row>
    <row r="34" spans="1:13" s="20" customFormat="1" ht="26.25" customHeight="1" x14ac:dyDescent="0.25">
      <c r="A34" s="195" t="s">
        <v>37</v>
      </c>
      <c r="B34" s="195"/>
      <c r="C34" s="195"/>
      <c r="D34" s="195"/>
      <c r="E34" s="65">
        <f>SUM(E7,E14,E33)</f>
        <v>331.82922380409923</v>
      </c>
      <c r="F34" s="48">
        <f>SUM(F7,F14, F33)</f>
        <v>265119</v>
      </c>
      <c r="G34" s="162"/>
      <c r="H34" s="196"/>
      <c r="I34" s="197"/>
      <c r="J34" s="197"/>
      <c r="K34" s="197"/>
      <c r="L34" s="197"/>
      <c r="M34" s="198"/>
    </row>
    <row r="35" spans="1:13" s="21" customFormat="1" ht="10.5" customHeight="1" x14ac:dyDescent="0.25">
      <c r="A35" s="52"/>
      <c r="B35" s="43"/>
      <c r="C35" s="43"/>
      <c r="D35" s="43"/>
      <c r="E35" s="44"/>
      <c r="F35" s="28"/>
      <c r="G35" s="73"/>
      <c r="H35" s="73"/>
      <c r="I35" s="73"/>
      <c r="J35" s="73"/>
      <c r="K35" s="73"/>
      <c r="L35" s="73"/>
      <c r="M35" s="77"/>
    </row>
    <row r="36" spans="1:13" ht="22.5" customHeight="1" x14ac:dyDescent="0.25">
      <c r="A36" s="49" t="s">
        <v>22</v>
      </c>
      <c r="B36" s="45"/>
      <c r="C36" s="45"/>
      <c r="D36" s="45"/>
      <c r="E36" s="46"/>
      <c r="F36" s="47"/>
      <c r="G36" s="78"/>
      <c r="H36" s="94"/>
      <c r="I36" s="94"/>
      <c r="J36" s="94"/>
      <c r="K36" s="94"/>
      <c r="L36" s="94"/>
      <c r="M36" s="95"/>
    </row>
    <row r="37" spans="1:13" ht="39" customHeight="1" thickBot="1" x14ac:dyDescent="0.3">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5">
      <c r="A38" s="165" t="s">
        <v>26</v>
      </c>
      <c r="B38" s="166"/>
      <c r="C38" s="166"/>
      <c r="D38" s="167"/>
      <c r="E38" s="158">
        <f>E34+E37</f>
        <v>398.21722380409926</v>
      </c>
      <c r="F38" s="97">
        <f>F34+F37</f>
        <v>277998</v>
      </c>
      <c r="G38" s="98"/>
      <c r="H38" s="99"/>
      <c r="I38" s="99"/>
      <c r="J38" s="99"/>
      <c r="K38" s="99"/>
      <c r="L38" s="99"/>
      <c r="M38" s="99"/>
    </row>
    <row r="39" spans="1:13" ht="41.25" customHeight="1" x14ac:dyDescent="0.25">
      <c r="A39" s="168" t="s">
        <v>44</v>
      </c>
      <c r="B39" s="169"/>
      <c r="C39" s="169"/>
      <c r="D39" s="169"/>
      <c r="E39" s="169"/>
      <c r="F39" s="169"/>
      <c r="G39" s="169"/>
      <c r="H39" s="169"/>
      <c r="I39" s="169"/>
      <c r="J39" s="169"/>
      <c r="K39" s="169"/>
      <c r="L39" s="169"/>
      <c r="M39" s="170"/>
    </row>
    <row r="40" spans="1:13" s="4" customFormat="1" ht="24" customHeight="1" x14ac:dyDescent="0.25">
      <c r="A40" s="171" t="s">
        <v>24</v>
      </c>
      <c r="B40" s="172"/>
      <c r="C40" s="172"/>
      <c r="D40" s="172"/>
      <c r="E40" s="172"/>
      <c r="F40" s="172"/>
      <c r="G40" s="172"/>
      <c r="H40" s="172"/>
      <c r="I40" s="172"/>
      <c r="J40" s="172"/>
      <c r="K40" s="172"/>
      <c r="L40" s="172"/>
      <c r="M40" s="173"/>
    </row>
    <row r="41" spans="1:13" s="4" customFormat="1" ht="24" customHeight="1" x14ac:dyDescent="0.25">
      <c r="A41" s="159" t="s">
        <v>42</v>
      </c>
      <c r="B41" s="160"/>
      <c r="C41" s="160"/>
      <c r="D41" s="160"/>
      <c r="E41" s="160"/>
      <c r="F41" s="160"/>
      <c r="G41" s="160"/>
      <c r="H41" s="160"/>
      <c r="I41" s="160"/>
      <c r="J41" s="160"/>
      <c r="K41" s="160"/>
      <c r="L41" s="160"/>
      <c r="M41" s="161"/>
    </row>
    <row r="42" spans="1:13" ht="22.5" customHeight="1" x14ac:dyDescent="0.25">
      <c r="B42" s="11"/>
      <c r="C42" s="11"/>
      <c r="D42" s="11"/>
      <c r="E42" s="174" t="s">
        <v>39</v>
      </c>
      <c r="F42" s="175"/>
      <c r="G42" s="79">
        <f t="shared" ref="G42:M42" si="2">($E$14*G14+$E$27*G27+$E$31*G31+$E$37*G37)/$E$38</f>
        <v>2.3152274336401595</v>
      </c>
      <c r="H42" s="79">
        <f t="shared" si="2"/>
        <v>5.263931169479223</v>
      </c>
      <c r="I42" s="79">
        <f t="shared" si="2"/>
        <v>1.263283090096591</v>
      </c>
      <c r="J42" s="79">
        <f t="shared" si="2"/>
        <v>3.7918340251921197</v>
      </c>
      <c r="K42" s="79">
        <f t="shared" si="2"/>
        <v>4.6508090124043191</v>
      </c>
      <c r="L42" s="79">
        <f t="shared" si="2"/>
        <v>2.9556517811908662</v>
      </c>
      <c r="M42" s="79">
        <f t="shared" si="2"/>
        <v>5.0342860321334832</v>
      </c>
    </row>
    <row r="43" spans="1:13" ht="16.5" customHeight="1" x14ac:dyDescent="0.25">
      <c r="B43" s="10"/>
      <c r="C43" s="10"/>
      <c r="D43" s="10"/>
      <c r="E43" s="16"/>
      <c r="F43" s="100" t="s">
        <v>45</v>
      </c>
      <c r="G43" s="80"/>
      <c r="H43" s="80">
        <f>H42-'Jan-2017'!H41</f>
        <v>7.1793823754726205E-2</v>
      </c>
      <c r="I43" s="80">
        <f>I42-'Jan-2017'!I41</f>
        <v>-0.40412851175364617</v>
      </c>
      <c r="J43" s="80">
        <f>J42-'Jan-2017'!J41</f>
        <v>-6.850295896256986E-2</v>
      </c>
      <c r="K43" s="80">
        <f>K42-'Jan-2017'!K41</f>
        <v>0.3056130959302763</v>
      </c>
      <c r="L43" s="80">
        <f>L42-'Jan-2017'!L41</f>
        <v>-7.549468273111426E-3</v>
      </c>
      <c r="M43" s="80">
        <f>M42-'Jan-2017'!M41</f>
        <v>5.437859502741027E-2</v>
      </c>
    </row>
    <row r="44" spans="1:13" x14ac:dyDescent="0.25">
      <c r="E44" s="17"/>
      <c r="F44" s="60"/>
      <c r="G44" s="60"/>
      <c r="H44" s="9"/>
      <c r="I44" s="9"/>
      <c r="J44" s="9"/>
      <c r="K44" s="9"/>
      <c r="L44" s="9"/>
      <c r="M44" s="9"/>
    </row>
    <row r="45" spans="1:13" x14ac:dyDescent="0.25">
      <c r="E45" s="18"/>
      <c r="F45" s="60"/>
      <c r="G45" s="60"/>
      <c r="H45" s="6"/>
      <c r="I45" s="6"/>
      <c r="J45" s="6"/>
      <c r="K45" s="6"/>
      <c r="L45" s="6"/>
      <c r="M45" s="6"/>
    </row>
    <row r="46" spans="1:13" x14ac:dyDescent="0.25">
      <c r="H46" s="7"/>
      <c r="I46" s="6"/>
      <c r="J46" s="6"/>
      <c r="K46" s="6"/>
      <c r="L46" s="6"/>
      <c r="M46" s="6"/>
    </row>
    <row r="47" spans="1:13" x14ac:dyDescent="0.25">
      <c r="A47" s="20" t="s">
        <v>75</v>
      </c>
      <c r="B47" s="81"/>
      <c r="C47" s="81"/>
      <c r="D47" s="20"/>
      <c r="E47" s="82">
        <f>E38-'Dec-2016'!E37</f>
        <v>17.620811622842211</v>
      </c>
      <c r="F47" s="83">
        <f>E47/'Dec-2016'!E37</f>
        <v>4.6297892094816682E-2</v>
      </c>
      <c r="H47" s="6"/>
      <c r="I47" s="6"/>
      <c r="J47" s="6"/>
      <c r="K47" s="6"/>
      <c r="L47" s="6"/>
      <c r="M47" s="6"/>
    </row>
    <row r="48" spans="1:13" x14ac:dyDescent="0.25">
      <c r="A48" s="20" t="s">
        <v>76</v>
      </c>
      <c r="B48" s="81"/>
      <c r="C48" s="81"/>
      <c r="D48" s="20"/>
      <c r="E48" s="84">
        <f>F38-'Dec-2016'!F37</f>
        <v>5761</v>
      </c>
      <c r="F48" s="83">
        <f>E48/'Dec-2016'!F37</f>
        <v>2.1161708364403075E-2</v>
      </c>
      <c r="H48" s="5"/>
      <c r="I48" s="5"/>
      <c r="J48" s="5"/>
      <c r="K48" s="5"/>
      <c r="L48" s="5"/>
      <c r="M48"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Dec-2016</vt:lpstr>
      <vt:lpstr>Jan-2017</vt:lpstr>
      <vt:lpstr>Feb-2017</vt:lpstr>
      <vt:lpstr>Mar-2017</vt:lpstr>
      <vt:lpstr>Apr-2017</vt:lpstr>
      <vt:lpstr>Mai-2017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Teodors Tverijons</cp:lastModifiedBy>
  <cp:lastPrinted>2016-04-18T10:50:55Z</cp:lastPrinted>
  <dcterms:created xsi:type="dcterms:W3CDTF">2007-05-09T12:50:46Z</dcterms:created>
  <dcterms:modified xsi:type="dcterms:W3CDTF">2017-06-12T08:05:20Z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